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</sheets>
  <definedNames>
    <definedName name="_xlnm.Print_Titles" localSheetId="20">'19'!$1:$3</definedName>
  </definedNames>
  <calcPr fullCalcOnLoad="1"/>
</workbook>
</file>

<file path=xl/comments21.xml><?xml version="1.0" encoding="utf-8"?>
<comments xmlns="http://schemas.openxmlformats.org/spreadsheetml/2006/main">
  <authors>
    <author>lduser1</author>
  </authors>
  <commentList>
    <comment ref="A2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3.xml><?xml version="1.0" encoding="utf-8"?>
<comments xmlns="http://schemas.openxmlformats.org/spreadsheetml/2006/main">
  <authors>
    <author>lduser1</author>
  </authors>
  <commentList>
    <comment ref="A2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7.xml><?xml version="1.0" encoding="utf-8"?>
<comments xmlns="http://schemas.openxmlformats.org/spreadsheetml/2006/main">
  <authors>
    <author>lduser1</author>
  </authors>
  <commentList>
    <comment ref="A2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9.xml><?xml version="1.0" encoding="utf-8"?>
<comments xmlns="http://schemas.openxmlformats.org/spreadsheetml/2006/main">
  <authors>
    <author>lduser1</author>
  </authors>
  <commentList>
    <comment ref="A2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0.xml><?xml version="1.0" encoding="utf-8"?>
<comments xmlns="http://schemas.openxmlformats.org/spreadsheetml/2006/main">
  <authors>
    <author>lduser1</author>
  </authors>
  <commentList>
    <comment ref="A4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1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2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sharedStrings.xml><?xml version="1.0" encoding="utf-8"?>
<sst xmlns="http://schemas.openxmlformats.org/spreadsheetml/2006/main" count="2404" uniqueCount="1254">
  <si>
    <t>佛坪县财政局</t>
  </si>
  <si>
    <t>2021年全县一般公共预算收入执行情况表</t>
  </si>
  <si>
    <t>表一</t>
  </si>
  <si>
    <t>单位：万元</t>
  </si>
  <si>
    <t>项目</t>
  </si>
  <si>
    <t>2020年决算数</t>
  </si>
  <si>
    <r>
      <t>20</t>
    </r>
    <r>
      <rPr>
        <b/>
        <sz val="11"/>
        <rFont val="宋体"/>
        <family val="0"/>
      </rPr>
      <t>21年预算数</t>
    </r>
  </si>
  <si>
    <r>
      <t>20</t>
    </r>
    <r>
      <rPr>
        <b/>
        <sz val="11"/>
        <rFont val="宋体"/>
        <family val="0"/>
      </rPr>
      <t>21年执行数</t>
    </r>
  </si>
  <si>
    <t>执行数占预算数%</t>
  </si>
  <si>
    <t>执行数比上年±%</t>
  </si>
  <si>
    <t>一、地方收入</t>
  </si>
  <si>
    <t>1.税收收入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</si>
  <si>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</si>
  <si>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</si>
  <si>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</si>
  <si>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</si>
  <si>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</si>
  <si>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</si>
  <si>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</si>
  <si>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</si>
  <si>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</si>
  <si>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</si>
  <si>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</si>
  <si>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</si>
  <si>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</si>
  <si>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</si>
  <si>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</si>
  <si>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</si>
  <si>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2.非税收入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</si>
  <si>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</si>
  <si>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</si>
  <si>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</si>
  <si>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</si>
  <si>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</si>
  <si>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</si>
  <si>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</si>
  <si>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>二、上划中省收入</t>
  </si>
  <si>
    <t xml:space="preserve">    1.上划中央税收收入</t>
  </si>
  <si>
    <t xml:space="preserve">    2.上划省市税收收入</t>
  </si>
  <si>
    <t>合          计</t>
  </si>
  <si>
    <t>2021年全县一般公共财政预算支出执行情况表</t>
  </si>
  <si>
    <t>表二</t>
  </si>
  <si>
    <t>单位:万元</t>
  </si>
  <si>
    <t>项    目</t>
  </si>
  <si>
    <t xml:space="preserve">执行数比上年±% </t>
  </si>
  <si>
    <t>全县合计</t>
  </si>
  <si>
    <t>其中：县级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</si>
  <si>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</si>
  <si>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</si>
  <si>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</si>
  <si>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</si>
  <si>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</si>
  <si>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</si>
  <si>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</si>
  <si>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</si>
  <si>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</si>
  <si>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</si>
  <si>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</si>
  <si>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</si>
  <si>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</si>
  <si>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</si>
  <si>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</si>
  <si>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</si>
  <si>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</si>
  <si>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</si>
  <si>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</si>
  <si>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二十、粮食物资储备支出</t>
  </si>
  <si>
    <t>二十一、灾害防治及应急管理支出</t>
  </si>
  <si>
    <t>二十二、预备费</t>
  </si>
  <si>
    <t>二十三、债务付息支出</t>
  </si>
  <si>
    <t>二十四、债务发行费支出</t>
  </si>
  <si>
    <t>二十五、其他支出</t>
  </si>
  <si>
    <t>支出合计</t>
  </si>
  <si>
    <t>2021年全县政府性基金收入执行情况表</t>
  </si>
  <si>
    <t>2021年预算数</t>
  </si>
  <si>
    <t>2021年调整预算数</t>
  </si>
  <si>
    <t>2021年执行数</t>
  </si>
  <si>
    <t>执行数占调整预算%</t>
  </si>
  <si>
    <t>比上年±%</t>
  </si>
  <si>
    <t>一、农网还贷资金收入</t>
  </si>
  <si>
    <t>二、海南省高等级公路车辆通行附加费收入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</si>
  <si>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</si>
  <si>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</si>
  <si>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</si>
  <si>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</si>
  <si>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</si>
  <si>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八、城市基础设施配套费收入</t>
  </si>
  <si>
    <t>九、小型水库移民扶助基金收入</t>
  </si>
  <si>
    <t>十、国家重大水利工程建设基金收入</t>
  </si>
  <si>
    <t>十一、车辆通行费</t>
  </si>
  <si>
    <t>十二、污水处理费收入</t>
  </si>
  <si>
    <t>十三、彩票发行机构和彩票销售机构的业务费用</t>
  </si>
  <si>
    <t>十四、其他政府性基金收入</t>
  </si>
  <si>
    <t>　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</si>
  <si>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</si>
  <si>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</si>
  <si>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</si>
  <si>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</si>
  <si>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抗疫特别国债转移支付收入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</si>
  <si>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</si>
  <si>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</si>
  <si>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</si>
  <si>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</si>
  <si>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</si>
  <si>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</si>
  <si>
    <t>2021年全县政府性基金支出执行情况表</t>
  </si>
  <si>
    <t>项  目</t>
  </si>
  <si>
    <r>
      <t>2020</t>
    </r>
    <r>
      <rPr>
        <b/>
        <sz val="11"/>
        <rFont val="宋体"/>
        <family val="0"/>
      </rPr>
      <t>年决算数</t>
    </r>
  </si>
  <si>
    <r>
      <t>2021</t>
    </r>
    <r>
      <rPr>
        <b/>
        <sz val="11"/>
        <rFont val="宋体"/>
        <family val="0"/>
      </rPr>
      <t>年预算数</t>
    </r>
  </si>
  <si>
    <r>
      <t>2021</t>
    </r>
    <r>
      <rPr>
        <b/>
        <sz val="11"/>
        <rFont val="宋体"/>
        <family val="0"/>
      </rPr>
      <t>年执行数</t>
    </r>
  </si>
  <si>
    <t>一、文化体育与传媒支出</t>
  </si>
  <si>
    <t xml:space="preserve">    国家电影事业发展专项资金及对应专项债务收入安排的支出</t>
  </si>
  <si>
    <t xml:space="preserve">    旅游发展基金支出</t>
  </si>
  <si>
    <t>二、社会保障和就业支出</t>
  </si>
  <si>
    <t xml:space="preserve">    大中型水库移民后期扶持基金支出</t>
  </si>
  <si>
    <t xml:space="preserve">    移民补助</t>
  </si>
  <si>
    <t xml:space="preserve">    基础设施建设和经济发展</t>
  </si>
  <si>
    <t>三、节能环保支出</t>
  </si>
  <si>
    <t xml:space="preserve">    可再生能源电价附加收入安排的支出</t>
  </si>
  <si>
    <t>四、城乡社区支出</t>
  </si>
  <si>
    <t xml:space="preserve">    国有土地使用权出让收入安排的支出</t>
  </si>
  <si>
    <t xml:space="preserve">    城市基础设施配套费安排的支出</t>
  </si>
  <si>
    <t xml:space="preserve">    国有土地收益基金安排的支出</t>
  </si>
  <si>
    <t xml:space="preserve">    农业土地开发资金安排的支出</t>
  </si>
  <si>
    <t xml:space="preserve">     城市基础设施配套费收入安排的支出</t>
  </si>
  <si>
    <t xml:space="preserve">    污水处理费收入安排的支出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</si>
  <si>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</si>
  <si>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</si>
  <si>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</si>
  <si>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国家重大水利工程建设基金及对应专项债务收入安排的支出</t>
  </si>
  <si>
    <t>六、交通运输支出</t>
  </si>
  <si>
    <t xml:space="preserve">    车辆通行费及对应专项债务收入安排的支出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</si>
  <si>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</si>
  <si>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</si>
  <si>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</si>
  <si>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</si>
  <si>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r>
      <t xml:space="preserve">     </t>
    </r>
    <r>
      <rPr>
        <sz val="10"/>
        <rFont val="宋体"/>
        <family val="0"/>
      </rPr>
      <t xml:space="preserve"> 其他地方自行试点项目收益专项债券收入安排的支出</t>
    </r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</si>
  <si>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</si>
  <si>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</si>
  <si>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</si>
  <si>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</si>
  <si>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十二、抗疫特别国债安排的支出</t>
  </si>
  <si>
    <t xml:space="preserve">      基础设施建设</t>
  </si>
  <si>
    <t xml:space="preserve">      抗疫相关支出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</si>
  <si>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</si>
  <si>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</si>
  <si>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</si>
  <si>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</si>
  <si>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</si>
  <si>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</si>
  <si>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</si>
  <si>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</si>
  <si>
    <t>2021年全县国有资本经营预算收入执行情况表</t>
  </si>
  <si>
    <t>表五</t>
  </si>
  <si>
    <r>
      <t>2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</t>
    </r>
  </si>
  <si>
    <r>
      <t>2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年执行数</t>
    </r>
  </si>
  <si>
    <t>执行数占预算%</t>
  </si>
  <si>
    <t>一、利润收入</t>
  </si>
  <si>
    <t>二、股利、股息收入</t>
  </si>
  <si>
    <t>三、产权转让收入</t>
  </si>
  <si>
    <t>四、其他国有资本经营预算收入</t>
  </si>
  <si>
    <t xml:space="preserve">  上级补助收入</t>
  </si>
  <si>
    <t xml:space="preserve">  上年结转</t>
  </si>
  <si>
    <r>
      <t>202</t>
    </r>
    <r>
      <rPr>
        <sz val="20"/>
        <color indexed="8"/>
        <rFont val="方正小标宋简体"/>
        <family val="0"/>
      </rPr>
      <t>1</t>
    </r>
    <r>
      <rPr>
        <sz val="20"/>
        <color indexed="8"/>
        <rFont val="方正小标宋简体"/>
        <family val="0"/>
      </rPr>
      <t>年全县国有资本经营支出执行情况表</t>
    </r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</si>
  <si>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</si>
  <si>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年执行数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</si>
  <si>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</si>
  <si>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</si>
  <si>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</si>
  <si>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</si>
  <si>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 xml:space="preserve">  国有资本经营预算调出资金</t>
  </si>
  <si>
    <t xml:space="preserve">  结转下年支出</t>
  </si>
  <si>
    <r>
      <t>202</t>
    </r>
    <r>
      <rPr>
        <sz val="20"/>
        <color indexed="8"/>
        <rFont val="方正小标宋简体"/>
        <family val="0"/>
      </rPr>
      <t>1</t>
    </r>
    <r>
      <rPr>
        <sz val="20"/>
        <color indexed="8"/>
        <rFont val="方正小标宋简体"/>
        <family val="0"/>
      </rPr>
      <t>年全县社会保险基金收入预算执行情况表</t>
    </r>
  </si>
  <si>
    <t>预算数</t>
  </si>
  <si>
    <t>执行数</t>
  </si>
  <si>
    <t>一、企业职工基本养老保险基金收入</t>
  </si>
  <si>
    <t>二、城乡居民基本养老保险基金收入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</si>
  <si>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</si>
  <si>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</si>
  <si>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</si>
  <si>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</si>
  <si>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</si>
  <si>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</si>
  <si>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三、机关事业单位养老保险基金收入</t>
  </si>
  <si>
    <t>四、城镇职工基本医疗保险基金收入</t>
  </si>
  <si>
    <t>五、城乡居民医疗保险基金收入</t>
  </si>
  <si>
    <t>六、城镇居民基本医疗保险基金收入</t>
  </si>
  <si>
    <t>七、新型农村合作医疗基金收入</t>
  </si>
  <si>
    <t>八、失业保险基金收入</t>
  </si>
  <si>
    <t>九、工伤保险基金收入</t>
  </si>
  <si>
    <t>十、生育保险基金收入</t>
  </si>
  <si>
    <t>上年结余</t>
  </si>
  <si>
    <t>2021年全县社会保险基金支出预算执行情况表</t>
  </si>
  <si>
    <t>一、企业职工基本养老保险基金支出</t>
  </si>
  <si>
    <t>二、城乡居民基本养老保险基金支出</t>
  </si>
  <si>
    <t xml:space="preserve">   其中:社会保险待遇支出</t>
  </si>
  <si>
    <t xml:space="preserve">        其他支出</t>
  </si>
  <si>
    <t xml:space="preserve">        转移支出</t>
  </si>
  <si>
    <t>三、机关事业单位养老保险基金支出</t>
  </si>
  <si>
    <t>四、城镇职工基本医疗保险基金支出</t>
  </si>
  <si>
    <t>五、城乡居民医疗保险基金支出</t>
  </si>
  <si>
    <t>六、城镇居民基本医疗保险基金支出</t>
  </si>
  <si>
    <t>七、新型农村合作医疗基金支出</t>
  </si>
  <si>
    <t>八、失业保险基金支出</t>
  </si>
  <si>
    <t>九、工伤保险基金支出</t>
  </si>
  <si>
    <t>十、生育保险基金支出</t>
  </si>
  <si>
    <t>年终滚存结余</t>
  </si>
  <si>
    <r>
      <t>202</t>
    </r>
    <r>
      <rPr>
        <b/>
        <sz val="20"/>
        <rFont val="方正小标宋简体"/>
        <family val="0"/>
      </rPr>
      <t>2</t>
    </r>
    <r>
      <rPr>
        <b/>
        <sz val="20"/>
        <rFont val="方正小标宋简体"/>
        <family val="0"/>
      </rPr>
      <t>年全县一般公共预算收入预算表</t>
    </r>
  </si>
  <si>
    <t>上年执行数</t>
  </si>
  <si>
    <t>预算数比上年±%</t>
  </si>
  <si>
    <t xml:space="preserve">    捐赠收入</t>
  </si>
  <si>
    <t>地方财政收入合计</t>
  </si>
  <si>
    <r>
      <t>202</t>
    </r>
    <r>
      <rPr>
        <sz val="20"/>
        <rFont val="方正小标宋简体"/>
        <family val="0"/>
      </rPr>
      <t>2</t>
    </r>
    <r>
      <rPr>
        <sz val="20"/>
        <rFont val="方正小标宋简体"/>
        <family val="0"/>
      </rPr>
      <t>年全县一般公共预算支出预算表</t>
    </r>
  </si>
  <si>
    <r>
      <t>20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年预算数</t>
    </r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</si>
  <si>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</si>
  <si>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t xml:space="preserve">预算数相比上年±% </t>
  </si>
  <si>
    <t>备  注</t>
  </si>
  <si>
    <t>七、文化旅游体育与传媒支出</t>
  </si>
  <si>
    <t>二十、粮油物资储备支出</t>
  </si>
  <si>
    <t>2022年县本级一般公共预算支出预算表（功能分类）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</si>
  <si>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</si>
  <si>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</si>
  <si>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</si>
  <si>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</si>
  <si>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</si>
  <si>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</si>
  <si>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</si>
  <si>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</si>
  <si>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</si>
  <si>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</si>
  <si>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</si>
  <si>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</si>
  <si>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</si>
  <si>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</si>
  <si>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</si>
  <si>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其他政府办公厅（室）及相关机构事务支出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</si>
  <si>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</si>
  <si>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</si>
  <si>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</si>
  <si>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事业运行</t>
  </si>
  <si>
    <t xml:space="preserve">      其他统计信息事务支出</t>
  </si>
  <si>
    <t xml:space="preserve">    财政事务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</si>
  <si>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</si>
  <si>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</si>
  <si>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</si>
  <si>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</si>
  <si>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</si>
  <si>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</si>
  <si>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</si>
  <si>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</si>
  <si>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</si>
  <si>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</si>
  <si>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</si>
  <si>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纪检监察事务</t>
  </si>
  <si>
    <t xml:space="preserve">      巡视工作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</si>
  <si>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</si>
  <si>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</si>
  <si>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</si>
  <si>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</si>
  <si>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</si>
  <si>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</si>
  <si>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</si>
  <si>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</si>
  <si>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</si>
  <si>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</si>
  <si>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</si>
  <si>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</si>
  <si>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</si>
  <si>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</si>
  <si>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</si>
  <si>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</si>
  <si>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</si>
  <si>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</si>
  <si>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</si>
  <si>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</si>
  <si>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</si>
  <si>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</si>
  <si>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</si>
  <si>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</si>
  <si>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</si>
  <si>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</si>
  <si>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</si>
  <si>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</si>
  <si>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</si>
  <si>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</si>
  <si>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</si>
  <si>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</si>
  <si>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对外宣传</t>
  </si>
  <si>
    <t xml:space="preserve">    国防动员</t>
  </si>
  <si>
    <t xml:space="preserve">      人民防空</t>
  </si>
  <si>
    <t xml:space="preserve">      交通战备</t>
  </si>
  <si>
    <t xml:space="preserve">      民兵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</si>
  <si>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</si>
  <si>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</si>
  <si>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</si>
  <si>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</si>
  <si>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</si>
  <si>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</si>
  <si>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</si>
  <si>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</si>
  <si>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</si>
  <si>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</si>
  <si>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</si>
  <si>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  公共法律服务</t>
  </si>
  <si>
    <t xml:space="preserve">      其他司法支出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</si>
  <si>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</si>
  <si>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</si>
  <si>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</si>
  <si>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</si>
  <si>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</si>
  <si>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</si>
  <si>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</si>
  <si>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</si>
  <si>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</si>
  <si>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</si>
  <si>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</si>
  <si>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</si>
  <si>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</si>
  <si>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</si>
  <si>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</si>
  <si>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</si>
  <si>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</si>
  <si>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</si>
  <si>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</si>
  <si>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</si>
  <si>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</si>
  <si>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</si>
  <si>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</si>
  <si>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</si>
  <si>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</si>
  <si>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</si>
  <si>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</si>
  <si>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</si>
  <si>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</si>
  <si>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</si>
  <si>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</si>
  <si>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</si>
  <si>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</si>
  <si>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</si>
  <si>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</si>
  <si>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</si>
  <si>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</si>
  <si>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</si>
  <si>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</si>
  <si>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</si>
  <si>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</si>
  <si>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应用研究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</si>
  <si>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</si>
  <si>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</si>
  <si>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</si>
  <si>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</si>
  <si>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</si>
  <si>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</si>
  <si>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</si>
  <si>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</si>
  <si>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科学技术普及</t>
  </si>
  <si>
    <t xml:space="preserve">      科普活动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</si>
  <si>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</si>
  <si>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</si>
  <si>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</si>
  <si>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</si>
  <si>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其他科技重大项目</t>
  </si>
  <si>
    <t xml:space="preserve">    其他科学技术支出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</si>
  <si>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</si>
  <si>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</si>
  <si>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</si>
  <si>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</si>
  <si>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群众文化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</si>
  <si>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</si>
  <si>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</si>
  <si>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</si>
  <si>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</si>
  <si>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</si>
  <si>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其他文物支出</t>
  </si>
  <si>
    <t xml:space="preserve">    体育</t>
  </si>
  <si>
    <t xml:space="preserve">      其他体育支出</t>
  </si>
  <si>
    <t xml:space="preserve">    新闻出版电影</t>
  </si>
  <si>
    <t xml:space="preserve">      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</si>
  <si>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</si>
  <si>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</si>
  <si>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</si>
  <si>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</si>
  <si>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</si>
  <si>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</si>
  <si>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</si>
  <si>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</si>
  <si>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</si>
  <si>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</si>
  <si>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</si>
  <si>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</si>
  <si>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</si>
  <si>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</si>
  <si>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</si>
  <si>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</si>
  <si>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</si>
  <si>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</si>
  <si>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</si>
  <si>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</si>
  <si>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</si>
  <si>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</si>
  <si>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</si>
  <si>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</si>
  <si>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</si>
  <si>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</si>
  <si>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</si>
  <si>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</si>
  <si>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</si>
  <si>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</si>
  <si>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</si>
  <si>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</si>
  <si>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</si>
  <si>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</si>
  <si>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</si>
  <si>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</si>
  <si>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</si>
  <si>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</si>
  <si>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</si>
  <si>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</si>
  <si>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</si>
  <si>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</si>
  <si>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</si>
  <si>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</si>
  <si>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</si>
  <si>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</si>
  <si>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</si>
  <si>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</si>
  <si>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</si>
  <si>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</si>
  <si>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</si>
  <si>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</si>
  <si>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</si>
  <si>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</si>
  <si>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</si>
  <si>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</si>
  <si>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</si>
  <si>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</si>
  <si>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</si>
  <si>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</si>
  <si>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</si>
  <si>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</si>
  <si>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</si>
  <si>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</si>
  <si>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</si>
  <si>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</si>
  <si>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</si>
  <si>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</si>
  <si>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</si>
  <si>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</si>
  <si>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</si>
  <si>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</si>
  <si>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</si>
  <si>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</si>
  <si>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</si>
  <si>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</si>
  <si>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</si>
  <si>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</si>
  <si>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</si>
  <si>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</si>
  <si>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</si>
  <si>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</si>
  <si>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</si>
  <si>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</si>
  <si>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</si>
  <si>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</si>
  <si>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</si>
  <si>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</si>
  <si>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</si>
  <si>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</si>
  <si>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</si>
  <si>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</si>
  <si>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</si>
  <si>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</si>
  <si>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</si>
  <si>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</si>
  <si>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</si>
  <si>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</si>
  <si>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</si>
  <si>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</si>
  <si>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</si>
  <si>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</si>
  <si>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</si>
  <si>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</si>
  <si>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</si>
  <si>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</si>
  <si>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</si>
  <si>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</si>
  <si>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</si>
  <si>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</si>
  <si>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</si>
  <si>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</si>
  <si>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</si>
  <si>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</si>
  <si>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</si>
  <si>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</si>
  <si>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</si>
  <si>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</si>
  <si>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</si>
  <si>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</si>
  <si>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</si>
  <si>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</si>
  <si>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</si>
  <si>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</si>
  <si>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</si>
  <si>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</si>
  <si>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</si>
  <si>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</si>
  <si>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</si>
  <si>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</si>
  <si>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</si>
  <si>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</si>
  <si>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</si>
  <si>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</si>
  <si>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</si>
  <si>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</si>
  <si>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</si>
  <si>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</si>
  <si>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</si>
  <si>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</si>
  <si>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</si>
  <si>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</si>
  <si>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</si>
  <si>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</si>
  <si>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</si>
  <si>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</si>
  <si>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</si>
  <si>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</si>
  <si>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</si>
  <si>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</si>
  <si>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</si>
  <si>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</si>
  <si>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</si>
  <si>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</si>
  <si>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</si>
  <si>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</si>
  <si>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</si>
  <si>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</si>
  <si>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</si>
  <si>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</si>
  <si>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</si>
  <si>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</si>
  <si>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</si>
  <si>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</si>
  <si>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</si>
  <si>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</si>
  <si>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</si>
  <si>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</si>
  <si>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</si>
  <si>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</si>
  <si>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</si>
  <si>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</si>
  <si>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</si>
  <si>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</si>
  <si>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</si>
  <si>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</si>
  <si>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</si>
  <si>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</si>
  <si>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</si>
  <si>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</si>
  <si>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</si>
  <si>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</si>
  <si>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</si>
  <si>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</si>
  <si>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</si>
  <si>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</si>
  <si>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</si>
  <si>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</si>
  <si>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</si>
  <si>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</si>
  <si>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</si>
  <si>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</si>
  <si>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</si>
  <si>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</si>
  <si>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</si>
  <si>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</si>
  <si>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</si>
  <si>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</si>
  <si>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</si>
  <si>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</si>
  <si>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</si>
  <si>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</si>
  <si>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</si>
  <si>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</si>
  <si>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</si>
  <si>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</si>
  <si>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</si>
  <si>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</si>
  <si>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</si>
  <si>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</si>
  <si>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</si>
  <si>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</si>
  <si>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</si>
  <si>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</si>
  <si>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</si>
  <si>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</si>
  <si>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</si>
  <si>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</si>
  <si>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</si>
  <si>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</si>
  <si>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</si>
  <si>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</si>
  <si>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</si>
  <si>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</si>
  <si>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</si>
  <si>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</si>
  <si>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</si>
  <si>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</si>
  <si>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</si>
  <si>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</si>
  <si>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</si>
  <si>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</si>
  <si>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</si>
  <si>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</si>
  <si>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</si>
  <si>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</si>
  <si>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</si>
  <si>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</si>
  <si>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</si>
  <si>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</si>
  <si>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</si>
  <si>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</si>
  <si>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</si>
  <si>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</si>
  <si>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</si>
  <si>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</si>
  <si>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</si>
  <si>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</si>
  <si>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信息管理</t>
  </si>
  <si>
    <t xml:space="preserve">      水利建设征地及移民支出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</si>
  <si>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</si>
  <si>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</si>
  <si>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</si>
  <si>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</si>
  <si>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</si>
  <si>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</si>
  <si>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</si>
  <si>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</si>
  <si>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</si>
  <si>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</si>
  <si>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</si>
  <si>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</si>
  <si>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</si>
  <si>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</si>
  <si>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</si>
  <si>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</si>
  <si>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</si>
  <si>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其他普惠金融发展支出</t>
  </si>
  <si>
    <t xml:space="preserve">    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</si>
  <si>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</si>
  <si>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</si>
  <si>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</si>
  <si>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</si>
  <si>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</si>
  <si>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公路养护</t>
  </si>
  <si>
    <t xml:space="preserve">      公路运输管理</t>
  </si>
  <si>
    <t xml:space="preserve">      公路和运输技术标准化建设</t>
  </si>
  <si>
    <t xml:space="preserve">      其他公路水路运输支出</t>
  </si>
  <si>
    <t xml:space="preserve">    铁路运输</t>
  </si>
  <si>
    <t xml:space="preserve">      其他铁路运输支出</t>
  </si>
  <si>
    <t xml:space="preserve">    民用航空运输</t>
  </si>
  <si>
    <t xml:space="preserve">      其他民用航空运输支出</t>
  </si>
  <si>
    <t xml:space="preserve">    成品油价格改革对交通运输的补贴</t>
  </si>
  <si>
    <t xml:space="preserve">      成品油价格改革补贴其他支出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</si>
  <si>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</si>
  <si>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</si>
  <si>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</si>
  <si>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</si>
  <si>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</si>
  <si>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</si>
  <si>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</si>
  <si>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</si>
  <si>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</si>
  <si>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</si>
  <si>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</si>
  <si>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</si>
  <si>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</si>
  <si>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</si>
  <si>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</si>
  <si>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</si>
  <si>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</si>
  <si>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</si>
  <si>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</si>
  <si>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</si>
  <si>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</si>
  <si>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</si>
  <si>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</si>
  <si>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</si>
  <si>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</si>
  <si>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</si>
  <si>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</si>
  <si>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</si>
  <si>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</si>
  <si>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</si>
  <si>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</si>
  <si>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</si>
  <si>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</si>
  <si>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</si>
  <si>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  金融部门行政支出</t>
  </si>
  <si>
    <t xml:space="preserve">      金融部门其他行政支出</t>
  </si>
  <si>
    <t xml:space="preserve">    金融部门监管支出</t>
  </si>
  <si>
    <t xml:space="preserve">      金融部门其他监管支出</t>
  </si>
  <si>
    <t xml:space="preserve">    金融发展支出</t>
  </si>
  <si>
    <t xml:space="preserve">      其他金融发展支出</t>
  </si>
  <si>
    <t xml:space="preserve">    金融调控支出</t>
  </si>
  <si>
    <t xml:space="preserve">      其他金融调控支出</t>
  </si>
  <si>
    <t xml:space="preserve">    其他金融支出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</si>
  <si>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</si>
  <si>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</si>
  <si>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</si>
  <si>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</si>
  <si>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</si>
  <si>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</si>
  <si>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</si>
  <si>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</si>
  <si>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</si>
  <si>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</si>
  <si>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</si>
  <si>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</si>
  <si>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</si>
  <si>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</si>
  <si>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</si>
  <si>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</si>
  <si>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</si>
  <si>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</si>
  <si>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</si>
  <si>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</si>
  <si>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</si>
  <si>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</si>
  <si>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</si>
  <si>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</si>
  <si>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</si>
  <si>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</si>
  <si>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</si>
  <si>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</si>
  <si>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</si>
  <si>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</si>
  <si>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</si>
  <si>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</si>
  <si>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</si>
  <si>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粮油物资事务</t>
  </si>
  <si>
    <t xml:space="preserve">    能源储备</t>
  </si>
  <si>
    <t xml:space="preserve">      其他能源储备支出</t>
  </si>
  <si>
    <t xml:space="preserve">    粮油储备</t>
  </si>
  <si>
    <t xml:space="preserve">      其他粮油储备支出</t>
  </si>
  <si>
    <t xml:space="preserve">    重要商品储备</t>
  </si>
  <si>
    <t xml:space="preserve">      其他重要商品储备支出</t>
  </si>
  <si>
    <t xml:space="preserve">    应急管理事务</t>
  </si>
  <si>
    <t xml:space="preserve">      其他应急管理支出</t>
  </si>
  <si>
    <t xml:space="preserve">    消防救援事务</t>
  </si>
  <si>
    <t xml:space="preserve">      其他消防救援事务支出</t>
  </si>
  <si>
    <t xml:space="preserve">    森林消防事务</t>
  </si>
  <si>
    <t xml:space="preserve">      其他森林消防事务支出</t>
  </si>
  <si>
    <t xml:space="preserve">    矿山安全</t>
  </si>
  <si>
    <t xml:space="preserve">      其他矿山安全支出</t>
  </si>
  <si>
    <t xml:space="preserve">    地震事务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</si>
  <si>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</si>
  <si>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</si>
  <si>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</si>
  <si>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</si>
  <si>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</si>
  <si>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</si>
  <si>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</si>
  <si>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</si>
  <si>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</si>
  <si>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</si>
  <si>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</si>
  <si>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</si>
  <si>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</si>
  <si>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</si>
  <si>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</si>
  <si>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</si>
  <si>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</si>
  <si>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</si>
  <si>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 xml:space="preserve">    年初预留</t>
  </si>
  <si>
    <r>
      <t>202</t>
    </r>
    <r>
      <rPr>
        <sz val="18"/>
        <color indexed="8"/>
        <rFont val="方正小标宋简体"/>
        <family val="0"/>
      </rPr>
      <t>2</t>
    </r>
    <r>
      <rPr>
        <sz val="18"/>
        <color indexed="8"/>
        <rFont val="方正小标宋简体"/>
        <family val="0"/>
      </rPr>
      <t>年县本级一般公共预算支出预算表（经济分类）</t>
    </r>
  </si>
  <si>
    <t>功能（经济）科目编码名称</t>
  </si>
  <si>
    <t>合计</t>
  </si>
  <si>
    <t>【201】一般公共服务支出</t>
  </si>
  <si>
    <t>【203】国防支出</t>
  </si>
  <si>
    <t>【204】公共安全支出</t>
  </si>
  <si>
    <t>【205】教育支出</t>
  </si>
  <si>
    <t>【206】科学技术支出</t>
  </si>
  <si>
    <t>【207】文化旅游体育与传媒支出</t>
  </si>
  <si>
    <t>【208】社会保障和就业支出</t>
  </si>
  <si>
    <t>【210】卫生健康支出</t>
  </si>
  <si>
    <t>【211】节能环保支出</t>
  </si>
  <si>
    <t>【212】城乡社区支出</t>
  </si>
  <si>
    <t>【213】农林水支出</t>
  </si>
  <si>
    <t>【214】交通运输支出</t>
  </si>
  <si>
    <t>【215】资源勘探信息等支出</t>
  </si>
  <si>
    <t>【216】商业服务业等支出</t>
  </si>
  <si>
    <t>【220】自然资源海洋气象等支出</t>
  </si>
  <si>
    <t>【221】住房保障支出</t>
  </si>
  <si>
    <t>【224】灾害防治及应急管理支出</t>
  </si>
  <si>
    <t>【227】预备费</t>
  </si>
  <si>
    <t>【232】债务付息支出</t>
  </si>
  <si>
    <t>【233】债务发行费用支出</t>
  </si>
  <si>
    <t>501机关工资福利支出</t>
  </si>
  <si>
    <t xml:space="preserve">  50101工资奖金津补贴</t>
  </si>
  <si>
    <t xml:space="preserve">  50102社会保险缴费</t>
  </si>
  <si>
    <t xml:space="preserve">  50103住房公积金</t>
  </si>
  <si>
    <t xml:space="preserve">  50199其他工资福利支出</t>
  </si>
  <si>
    <t>502机关商品和服务支出</t>
  </si>
  <si>
    <r>
      <t xml:space="preserve"> </t>
    </r>
    <r>
      <rPr>
        <sz val="10"/>
        <color indexed="8"/>
        <rFont val="宋体"/>
        <family val="0"/>
      </rPr>
      <t xml:space="preserve"> 50201办公费</t>
    </r>
  </si>
  <si>
    <t xml:space="preserve">  50202会议费</t>
  </si>
  <si>
    <t xml:space="preserve">  50203培训费</t>
  </si>
  <si>
    <t xml:space="preserve">  50204专用材料购置费</t>
  </si>
  <si>
    <t xml:space="preserve">  50205委托业务费</t>
  </si>
  <si>
    <t xml:space="preserve">  50206公务接待费</t>
  </si>
  <si>
    <t xml:space="preserve">  50207因公出国(境)费用</t>
  </si>
  <si>
    <t xml:space="preserve">  50208公务用车运行维护费</t>
  </si>
  <si>
    <t xml:space="preserve">  50209维修(护)费</t>
  </si>
  <si>
    <t xml:space="preserve">  50299其他商品和服务支出</t>
  </si>
  <si>
    <t>503机关资本性支出(一)</t>
  </si>
  <si>
    <t xml:space="preserve">  50301房屋建筑物构建</t>
  </si>
  <si>
    <t xml:space="preserve">  50302基础设施建设</t>
  </si>
  <si>
    <t xml:space="preserve">  50303公务用车购置</t>
  </si>
  <si>
    <t xml:space="preserve">  50305土地征迁补偿和安置支出</t>
  </si>
  <si>
    <t xml:space="preserve">  50306设备购置</t>
  </si>
  <si>
    <t xml:space="preserve">  50307大型修缮</t>
  </si>
  <si>
    <t xml:space="preserve">  50399其他资本性支出</t>
  </si>
  <si>
    <t>505对事业单位经常性补助</t>
  </si>
  <si>
    <t xml:space="preserve">  50501工资福利支出</t>
  </si>
  <si>
    <t xml:space="preserve">  50502商品和服务支出</t>
  </si>
  <si>
    <t xml:space="preserve">  506对事业单位资本性补助</t>
  </si>
  <si>
    <t>506对事业单位资本性补助</t>
  </si>
  <si>
    <t xml:space="preserve">  50601资本性支出(一)</t>
  </si>
  <si>
    <t xml:space="preserve">  50602资本性支出(二)</t>
  </si>
  <si>
    <t>507对企业补助</t>
  </si>
  <si>
    <t xml:space="preserve">  50701费用补贴</t>
  </si>
  <si>
    <t xml:space="preserve">  50702利息补贴</t>
  </si>
  <si>
    <t xml:space="preserve">  50799其他对企业补助</t>
  </si>
  <si>
    <t>509对个人和家庭的补助</t>
  </si>
  <si>
    <t xml:space="preserve">  50901社会福利和救助</t>
  </si>
  <si>
    <t xml:space="preserve">  50902助学金</t>
  </si>
  <si>
    <t xml:space="preserve">  50903个人农业生产补贴</t>
  </si>
  <si>
    <t xml:space="preserve">  50905离退休费</t>
  </si>
  <si>
    <t xml:space="preserve">  50999其他对个人和家庭的补助</t>
  </si>
  <si>
    <t>510对社会保障基金补助</t>
  </si>
  <si>
    <t xml:space="preserve">  51002对社会保险基金补助</t>
  </si>
  <si>
    <t xml:space="preserve">  51003补充全国社会保障基金</t>
  </si>
  <si>
    <t>511债务利息及费用支出</t>
  </si>
  <si>
    <r>
      <t xml:space="preserve"> </t>
    </r>
    <r>
      <rPr>
        <sz val="10"/>
        <color indexed="8"/>
        <rFont val="宋体"/>
        <family val="0"/>
      </rPr>
      <t xml:space="preserve"> 51101国内债务利息</t>
    </r>
  </si>
  <si>
    <t xml:space="preserve">  51102国外债务付息</t>
  </si>
  <si>
    <t>51103国内债务发行费用</t>
  </si>
  <si>
    <r>
      <t xml:space="preserve"> </t>
    </r>
    <r>
      <rPr>
        <sz val="10"/>
        <color indexed="8"/>
        <rFont val="宋体"/>
        <family val="0"/>
      </rPr>
      <t xml:space="preserve"> 51103国内债务发行费用</t>
    </r>
  </si>
  <si>
    <t>599其他支出</t>
  </si>
  <si>
    <t xml:space="preserve">  59999其他支出</t>
  </si>
  <si>
    <r>
      <t>202</t>
    </r>
    <r>
      <rPr>
        <sz val="18"/>
        <color indexed="8"/>
        <rFont val="方正小标宋简体"/>
        <family val="0"/>
      </rPr>
      <t>2</t>
    </r>
    <r>
      <rPr>
        <sz val="18"/>
        <color indexed="8"/>
        <rFont val="方正小标宋简体"/>
        <family val="0"/>
      </rPr>
      <t>年全县政府性基金收入预算表</t>
    </r>
  </si>
  <si>
    <r>
      <t>20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年执行数</t>
    </r>
  </si>
  <si>
    <t xml:space="preserve">    抗疫国债转移支付收入</t>
  </si>
  <si>
    <r>
      <t>202</t>
    </r>
    <r>
      <rPr>
        <sz val="20"/>
        <color indexed="8"/>
        <rFont val="方正小标宋简体"/>
        <family val="0"/>
      </rPr>
      <t>2</t>
    </r>
    <r>
      <rPr>
        <sz val="20"/>
        <color indexed="8"/>
        <rFont val="方正小标宋简体"/>
        <family val="0"/>
      </rPr>
      <t>年全县政府性基金支出预算表</t>
    </r>
  </si>
  <si>
    <t>表十四</t>
  </si>
  <si>
    <r>
      <t>20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年预算数</t>
    </r>
  </si>
  <si>
    <r>
      <t>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年预算数</t>
    </r>
  </si>
  <si>
    <r>
      <t>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年比上年±%</t>
    </r>
  </si>
  <si>
    <t xml:space="preserve">    小型水库移民扶助基金及对应专项债务收入安排的支出</t>
  </si>
  <si>
    <t xml:space="preserve">    废弃电器电子产品处理基金支出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</si>
  <si>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</si>
  <si>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</si>
  <si>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</si>
  <si>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</si>
  <si>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</si>
  <si>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</si>
  <si>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彩票公益金及对应专项债务收入安排的支出</t>
  </si>
  <si>
    <r>
      <t>202</t>
    </r>
    <r>
      <rPr>
        <sz val="20"/>
        <rFont val="方正小标宋简体"/>
        <family val="0"/>
      </rPr>
      <t>2</t>
    </r>
    <r>
      <rPr>
        <sz val="20"/>
        <rFont val="方正小标宋简体"/>
        <family val="0"/>
      </rPr>
      <t>年全县国有资本经营收入预算表</t>
    </r>
  </si>
  <si>
    <t>收入项目</t>
  </si>
  <si>
    <r>
      <t>20</t>
    </r>
    <r>
      <rPr>
        <sz val="11"/>
        <rFont val="宋体"/>
        <family val="0"/>
      </rPr>
      <t>2</t>
    </r>
    <r>
      <rPr>
        <sz val="11"/>
        <rFont val="宋体"/>
        <family val="0"/>
      </rPr>
      <t>1</t>
    </r>
    <r>
      <rPr>
        <sz val="11"/>
        <rFont val="宋体"/>
        <family val="0"/>
      </rPr>
      <t>年执行数</t>
    </r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</si>
  <si>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年预算数</t>
    </r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</si>
  <si>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年预算数较上年±%</t>
    </r>
  </si>
  <si>
    <t xml:space="preserve">    烟草企业利润收入</t>
  </si>
  <si>
    <t xml:space="preserve">    石油石化企业利润收入</t>
  </si>
  <si>
    <t xml:space="preserve">    其他国有资本经营预算企业利润收入</t>
  </si>
  <si>
    <t xml:space="preserve">          国有控股公司股利、股息收入</t>
  </si>
  <si>
    <t xml:space="preserve">          国有参股公司股利、股息收入</t>
  </si>
  <si>
    <t xml:space="preserve">          其他国有资本经营预算企业股利、股息收入</t>
  </si>
  <si>
    <t xml:space="preserve">          国有股权、股份转让收入</t>
  </si>
  <si>
    <t xml:space="preserve">          国有独资企业产权转让收入</t>
  </si>
  <si>
    <t xml:space="preserve">          其他国有资本经营预算企业产权转让收入</t>
  </si>
  <si>
    <t>四、清算收入</t>
  </si>
  <si>
    <t xml:space="preserve">         国有股权、股份清算收入</t>
  </si>
  <si>
    <t xml:space="preserve">         国有独资企业清算收入</t>
  </si>
  <si>
    <t xml:space="preserve">         其他国有资本经营预算企业清算收入</t>
  </si>
  <si>
    <t>五、国有资本经营预算转移支付收入</t>
  </si>
  <si>
    <t xml:space="preserve">    国有资本经营预算转移支付收入</t>
  </si>
  <si>
    <t>六、其他国有资本经营预算收入</t>
  </si>
  <si>
    <t>本年收入合计</t>
  </si>
  <si>
    <t xml:space="preserve">  补助收入</t>
  </si>
  <si>
    <t>本年收入总计</t>
  </si>
  <si>
    <r>
      <t>202</t>
    </r>
    <r>
      <rPr>
        <sz val="20"/>
        <color indexed="8"/>
        <rFont val="方正小标宋简体"/>
        <family val="0"/>
      </rPr>
      <t>2</t>
    </r>
    <r>
      <rPr>
        <sz val="20"/>
        <color indexed="8"/>
        <rFont val="方正小标宋简体"/>
        <family val="0"/>
      </rPr>
      <t>年全县国有资本经营支出预算表</t>
    </r>
  </si>
  <si>
    <t>支出项目</t>
  </si>
  <si>
    <r>
      <t>20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年预算数</t>
    </r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</si>
  <si>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</si>
  <si>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年预算数较上年±%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</si>
  <si>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</si>
  <si>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</si>
  <si>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</si>
  <si>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</si>
  <si>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</si>
  <si>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</si>
  <si>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</si>
  <si>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</si>
  <si>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</si>
  <si>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</si>
  <si>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</si>
  <si>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</si>
  <si>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</si>
  <si>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</si>
  <si>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</si>
  <si>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</si>
  <si>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</si>
  <si>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</si>
  <si>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</si>
  <si>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</si>
  <si>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</si>
  <si>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</si>
  <si>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</si>
  <si>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</si>
  <si>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</si>
  <si>
    <r>
      <t>202</t>
    </r>
    <r>
      <rPr>
        <sz val="20"/>
        <color indexed="8"/>
        <rFont val="方正小标宋简体"/>
        <family val="0"/>
      </rPr>
      <t>2</t>
    </r>
    <r>
      <rPr>
        <sz val="20"/>
        <color indexed="8"/>
        <rFont val="方正小标宋简体"/>
        <family val="0"/>
      </rPr>
      <t>年全县社会保险基金收入预算情况表</t>
    </r>
  </si>
  <si>
    <t>表十七</t>
  </si>
  <si>
    <r>
      <t>20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年执行数</t>
    </r>
  </si>
  <si>
    <r>
      <t>20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</si>
  <si>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年预算比上年±%</t>
    </r>
  </si>
  <si>
    <t>2022年全县社会保险基金支出预算情况表</t>
  </si>
  <si>
    <t xml:space="preserve">      公路建设</t>
  </si>
  <si>
    <t>项     目</t>
  </si>
  <si>
    <t>表十一（1）</t>
  </si>
  <si>
    <t>佛坪县2021年财政预算执行情况和</t>
  </si>
  <si>
    <t>2022年财政预算（草案）</t>
  </si>
  <si>
    <t>财政预算报告附件</t>
  </si>
  <si>
    <t>目    录</t>
  </si>
  <si>
    <t>是否空表</t>
  </si>
  <si>
    <t>备注</t>
  </si>
  <si>
    <t>一、一般公共预算报表</t>
  </si>
  <si>
    <t>否</t>
  </si>
  <si>
    <t>是</t>
  </si>
  <si>
    <t>不涉及</t>
  </si>
  <si>
    <t>不涉及</t>
  </si>
  <si>
    <t>二、政府性基金预算报表</t>
  </si>
  <si>
    <t>三、国有资本经营预算报表</t>
  </si>
  <si>
    <t>四、社会保险基金预算报表</t>
  </si>
  <si>
    <t>表1 2021年全县一般公共预算收入执行情况表</t>
  </si>
  <si>
    <t>表2 2021年全县一般公共预算支出执行情况表</t>
  </si>
  <si>
    <t>表3 2021年县本级一般公共预算收入执行情况表</t>
  </si>
  <si>
    <t>表4 2021年县本级一般公共预算支出执行情况表</t>
  </si>
  <si>
    <t>表5 2021年省市一般公共预算补助情况表</t>
  </si>
  <si>
    <t>表6 2021年一般债务限额和余额情况表</t>
  </si>
  <si>
    <t>表7 2022年全县一般公共预算收入预算表</t>
  </si>
  <si>
    <t>表8 2022年全县一般公共预算支出预算表</t>
  </si>
  <si>
    <t>表9 2022年县本级一般公共预算收入预算表</t>
  </si>
  <si>
    <t>表10 2022年县本级一般公共预算支出预算总表</t>
  </si>
  <si>
    <t>表11 2022年县本级一般公共预算支出预算表</t>
  </si>
  <si>
    <t>表12 2022年县本级一般公共预算支出经济分类预算表</t>
  </si>
  <si>
    <t>表13 2022年县本级一般公共预算基本支出表</t>
  </si>
  <si>
    <t>表14 2022年县本级税收返还和转移支付预算总表</t>
  </si>
  <si>
    <t>表15 2022年县本级专项转移支付预算表</t>
  </si>
  <si>
    <t>表16 2022年县本级专项转移支付分镇预算表</t>
  </si>
  <si>
    <t>表17 2022年新增一般债券安排方案表</t>
  </si>
  <si>
    <t>表18 2021年全县政府性基金预算收入执行情况表</t>
  </si>
  <si>
    <t>表19 2021年全县政府性基金预算支出执行情况表</t>
  </si>
  <si>
    <t>表20 2021年县本级政府性基金预算收入执行情况表</t>
  </si>
  <si>
    <t>表21 2021年县本级政府性基金预算支出执行情况表</t>
  </si>
  <si>
    <t>表22 2021年省市政府性基金补助情况表</t>
  </si>
  <si>
    <t>表23 2021年专项债务限额和余额情况表</t>
  </si>
  <si>
    <t>表24 2022年全县政府性基金预算收入预算表</t>
  </si>
  <si>
    <t>表25 2022年全县政府性基金预算支出预算表</t>
  </si>
  <si>
    <t>表26 2022年县本级政府性基金预算收入预算表</t>
  </si>
  <si>
    <t>表27 2022年县本级政府性基金预算支出预算总表</t>
  </si>
  <si>
    <t>表28 2022年县本级政府性基金预算支出预算表</t>
  </si>
  <si>
    <t>表29 2022年县本级政府性基金预算转移支付预算表</t>
  </si>
  <si>
    <t>表30 2022年县本级政府性基金预算转移支付分镇预算表</t>
  </si>
  <si>
    <t>表31 2022年新增专项债券安排方案表</t>
  </si>
  <si>
    <t>表32 2021年全县国有资本经营预算收入执行情况表</t>
  </si>
  <si>
    <t>表33 2021年全县国有资本经营预算支出执行情况表</t>
  </si>
  <si>
    <t>表34 2021年县本级国有资本经营预算收入执行情况表</t>
  </si>
  <si>
    <t>表35 2021年县本级国有资本经营预算支出执行情况表</t>
  </si>
  <si>
    <t>表36 2022年全县国有资本经营预算收入预算表</t>
  </si>
  <si>
    <t>表37 2022年全县国有资本经营预算支出预算表</t>
  </si>
  <si>
    <t>表38 2022年县本级国有资本经营预算收入预算表</t>
  </si>
  <si>
    <t>表39 2022年县本级国有资本经营预算支出预算表</t>
  </si>
  <si>
    <t>表40 2022年县本级国有资本经营预算转移支付分镇情况表</t>
  </si>
  <si>
    <t>表41 2021年全县社会保险基金收入预算执行情况表</t>
  </si>
  <si>
    <t>表42 2021年全县社会保险基金支出预算执行情况表</t>
  </si>
  <si>
    <t>表43 2022年全县社会保险基金收入预算表</t>
  </si>
  <si>
    <t>表44 2022年全县社会保险基金支出预算表</t>
  </si>
  <si>
    <t>表三</t>
  </si>
  <si>
    <t>2021年县本级一般公共预算收入执行情况表</t>
  </si>
  <si>
    <r>
      <t>2</t>
    </r>
    <r>
      <rPr>
        <b/>
        <sz val="11"/>
        <rFont val="宋体"/>
        <family val="0"/>
      </rPr>
      <t>021年执行数</t>
    </r>
  </si>
  <si>
    <t>表四</t>
  </si>
  <si>
    <t>2021年县本级一般公共财政预算支出执行情况表</t>
  </si>
  <si>
    <t>项     目</t>
  </si>
  <si>
    <t>金 额</t>
  </si>
  <si>
    <t>一、税收返还</t>
  </si>
  <si>
    <t>二、一般性转移支付</t>
  </si>
  <si>
    <t>（1）均衡性转移支付</t>
  </si>
  <si>
    <t>（2）县级基本财力保障机制奖补资金</t>
  </si>
  <si>
    <t>（3）结算补助</t>
  </si>
  <si>
    <t>（4）资源枯竭城市转移支付</t>
  </si>
  <si>
    <t>（5）成品油税费改革转移支付</t>
  </si>
  <si>
    <t>（6）基本养老金转移支付</t>
  </si>
  <si>
    <t>（7）城乡居民医疗保险转移支付</t>
  </si>
  <si>
    <t>（8）产粮（油）大县奖励资金</t>
  </si>
  <si>
    <t>（9）重点生态功能区转移支付</t>
  </si>
  <si>
    <t>（10）固定数额补助</t>
  </si>
  <si>
    <t>（11）革命老区转移支付</t>
  </si>
  <si>
    <t>（12）贫困地区转移支付</t>
  </si>
  <si>
    <t>（13）公共安全共同财政事权转移支付</t>
  </si>
  <si>
    <t>（14）教育共同财政事权转移支付</t>
  </si>
  <si>
    <t>（15）科学技术共同财政事权转移支付</t>
  </si>
  <si>
    <t>（16）文化旅游体育与传媒共同财政事权转移支付</t>
  </si>
  <si>
    <t>（17）社会保障和就业共同财政事权转移支付</t>
  </si>
  <si>
    <t>（18）卫生健康共同财政事权转移支付</t>
  </si>
  <si>
    <t>（19）节能环保共同财政事权转移支付</t>
  </si>
  <si>
    <t>（20）农林水共同财政事权转移支付</t>
  </si>
  <si>
    <t>（21）交通运输共同财政事权转移支付</t>
  </si>
  <si>
    <t>（22）资源勘探信息等共同财政事权转移支付</t>
  </si>
  <si>
    <t>（23）住房保障共同财政事权转移支付</t>
  </si>
  <si>
    <t>（24）粮油物资储备共同财政事权转移支付</t>
  </si>
  <si>
    <t>（25）其他共同财政事权转移支付</t>
  </si>
  <si>
    <t>（26）其他一般性转移支付</t>
  </si>
  <si>
    <t>三、专项转移支付</t>
  </si>
  <si>
    <t>（1）一般公共服务支出</t>
  </si>
  <si>
    <t>（2）国防支出</t>
  </si>
  <si>
    <t>（3）公共安全支出</t>
  </si>
  <si>
    <t>（4）教育支出</t>
  </si>
  <si>
    <t>（5）科学技术支出</t>
  </si>
  <si>
    <t>（6）文化旅游体育与传媒支出</t>
  </si>
  <si>
    <t>（7）社会保障和就业支出</t>
  </si>
  <si>
    <t>（8）卫生健康支出</t>
  </si>
  <si>
    <t>（9）节能环保支出</t>
  </si>
  <si>
    <t>（10）城乡社区支出</t>
  </si>
  <si>
    <t>（11）农林水支出</t>
  </si>
  <si>
    <t>（12）交通运输支出</t>
  </si>
  <si>
    <t>（13）资源勘探信息等支出</t>
  </si>
  <si>
    <t>（14）商业服务业等支出</t>
  </si>
  <si>
    <t>（15）自然资源海洋气象等支出</t>
  </si>
  <si>
    <t>（16）住房保障支出</t>
  </si>
  <si>
    <t>（17）粮油物资储备支出</t>
  </si>
  <si>
    <t>（18）灾害防治及应急管理支出</t>
  </si>
  <si>
    <t>（19）其他支出</t>
  </si>
  <si>
    <t>补助合计</t>
  </si>
  <si>
    <t>2021年省市一般公共预算补助情况表</t>
  </si>
  <si>
    <t>表六</t>
  </si>
  <si>
    <t>单位：万元</t>
  </si>
  <si>
    <t>级次</t>
  </si>
  <si>
    <t>一般债务限额</t>
  </si>
  <si>
    <t>一般债务余额</t>
  </si>
  <si>
    <t>全县合计</t>
  </si>
  <si>
    <t>县本级</t>
  </si>
  <si>
    <t>镇级</t>
  </si>
  <si>
    <t>2021年一般债务限额和余额情况表</t>
  </si>
  <si>
    <t>表七</t>
  </si>
  <si>
    <t>表八</t>
  </si>
  <si>
    <t>表九</t>
  </si>
  <si>
    <t>2022年县本级一般公共预算收入预算表</t>
  </si>
  <si>
    <t>2022年县本级一般公共预算支出预算表</t>
  </si>
  <si>
    <r>
      <t>2</t>
    </r>
    <r>
      <rPr>
        <b/>
        <sz val="12"/>
        <rFont val="宋体"/>
        <family val="0"/>
      </rPr>
      <t>022年预算数</t>
    </r>
  </si>
  <si>
    <t>　上级补助收入</t>
  </si>
  <si>
    <t xml:space="preserve">    返还性收入</t>
  </si>
  <si>
    <t xml:space="preserve">    一般性转移支付补助</t>
  </si>
  <si>
    <t xml:space="preserve">    专项转移支付补助</t>
  </si>
  <si>
    <t xml:space="preserve">  地方政府债务收入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</si>
  <si>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</si>
  <si>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</si>
  <si>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</si>
  <si>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 xml:space="preserve">  动用预算稳定调节基金</t>
  </si>
  <si>
    <t xml:space="preserve">  上年结余</t>
  </si>
  <si>
    <t>上解支出</t>
  </si>
  <si>
    <t>债务还本支出</t>
  </si>
  <si>
    <t>支出总计</t>
  </si>
  <si>
    <t>县对镇一般性转移支付支出</t>
  </si>
  <si>
    <t>表十二</t>
  </si>
  <si>
    <t>表十三</t>
  </si>
  <si>
    <t>2022年县本级一般公共预算基本支出预算表（经济分类）</t>
  </si>
  <si>
    <t>单位：万元</t>
  </si>
  <si>
    <t>项目</t>
  </si>
  <si>
    <t>合计</t>
  </si>
  <si>
    <t>长角坝镇</t>
  </si>
  <si>
    <t>袁家庄街道办</t>
  </si>
  <si>
    <t>西岔河镇</t>
  </si>
  <si>
    <t>大河坝镇</t>
  </si>
  <si>
    <t>石墩河镇</t>
  </si>
  <si>
    <t>陈家坝镇</t>
  </si>
  <si>
    <t>岳坝镇</t>
  </si>
  <si>
    <t>一、税收返还</t>
  </si>
  <si>
    <t>二、一般转移支付</t>
  </si>
  <si>
    <t xml:space="preserve">   均衡性转移支付支出</t>
  </si>
  <si>
    <t xml:space="preserve">   革命老区转移支付支出</t>
  </si>
  <si>
    <t xml:space="preserve">   贫困地区转移支付</t>
  </si>
  <si>
    <t xml:space="preserve">   县级基本财力保障机制奖补资金支出</t>
  </si>
  <si>
    <t xml:space="preserve">   成品油价格税费改革转移支付支出</t>
  </si>
  <si>
    <t xml:space="preserve">   资源枯竭城市转移支付支出</t>
  </si>
  <si>
    <t xml:space="preserve">   义务教育等转移支付支出</t>
  </si>
  <si>
    <t xml:space="preserve">   基层公检法司转移支付支出</t>
  </si>
  <si>
    <t xml:space="preserve">   基本养老保险和低保等转移支付支出</t>
  </si>
  <si>
    <t xml:space="preserve">   新型农村合作医疗等转移支付支出</t>
  </si>
  <si>
    <t xml:space="preserve">   农村综合改革转移支付支出</t>
  </si>
  <si>
    <t xml:space="preserve">   产粮油大县奖励资金支出</t>
  </si>
  <si>
    <t xml:space="preserve">   重点生态功能区转移支付支出</t>
  </si>
  <si>
    <t xml:space="preserve">   固定数额补助支出</t>
  </si>
  <si>
    <t xml:space="preserve">   其他一般性转移支付支出</t>
  </si>
  <si>
    <t>三、专项转移支付</t>
  </si>
  <si>
    <t>2022年县本级税收返还和转移支付预算总表</t>
  </si>
  <si>
    <t>表十五</t>
  </si>
  <si>
    <t>已落实地区数</t>
  </si>
  <si>
    <t>未落实地区数</t>
  </si>
  <si>
    <r>
      <t>2022</t>
    </r>
    <r>
      <rPr>
        <sz val="20"/>
        <color indexed="8"/>
        <rFont val="方正小标宋简体"/>
        <family val="0"/>
      </rPr>
      <t>年县本级专项转移支付预算总表</t>
    </r>
  </si>
  <si>
    <r>
      <t>备注：2</t>
    </r>
    <r>
      <rPr>
        <sz val="11"/>
        <color indexed="10"/>
        <rFont val="宋体"/>
        <family val="0"/>
      </rPr>
      <t>022年初预算未安排向乡镇的专项转移支付资金，按照政府预算公开要求，公开空表。</t>
    </r>
  </si>
  <si>
    <t>表十六</t>
  </si>
  <si>
    <t>2022年县本级专项转移支付分乡镇预算表</t>
  </si>
  <si>
    <t>项      目</t>
  </si>
  <si>
    <t>新增一般债券</t>
  </si>
  <si>
    <t>一、县本级使用债券资金</t>
  </si>
  <si>
    <t xml:space="preserve">      基本建设资金 </t>
  </si>
  <si>
    <t xml:space="preserve">      交通运输发展资金</t>
  </si>
  <si>
    <t xml:space="preserve">      支持县域经济发展及城镇化建设</t>
  </si>
  <si>
    <t xml:space="preserve">      环保专项资金</t>
  </si>
  <si>
    <t xml:space="preserve">      城镇保障性安居工程专项资金</t>
  </si>
  <si>
    <t xml:space="preserve">      城镇保障性安居工程专项资金--农村危房改造补助资金</t>
  </si>
  <si>
    <t xml:space="preserve">      学校建设发展专项资金</t>
  </si>
  <si>
    <t xml:space="preserve">      公共文化发展专项资金</t>
  </si>
  <si>
    <t xml:space="preserve">      扶贫专项资金</t>
  </si>
  <si>
    <t xml:space="preserve">      水利专项资金</t>
  </si>
  <si>
    <t xml:space="preserve">      农业农村专项资金</t>
  </si>
  <si>
    <t xml:space="preserve">      支持区域发展专项资金（陕南循环发展资金）</t>
  </si>
  <si>
    <t xml:space="preserve">      城镇化发展专项资金</t>
  </si>
  <si>
    <t>二、镇级使用债券资金</t>
  </si>
  <si>
    <r>
      <t>2022</t>
    </r>
    <r>
      <rPr>
        <b/>
        <sz val="18"/>
        <color indexed="8"/>
        <rFont val="宋体"/>
        <family val="0"/>
      </rPr>
      <t>年新增一般债券安排方案表</t>
    </r>
  </si>
  <si>
    <r>
      <t>备注：2022</t>
    </r>
    <r>
      <rPr>
        <sz val="11"/>
        <color indexed="10"/>
        <rFont val="宋体"/>
        <family val="0"/>
      </rPr>
      <t>年年初预预算未预算当年新增一般政府债券预算，待当年到位后，列入调整预算。按预算公开办法要求，本次公开空表。</t>
    </r>
  </si>
  <si>
    <t>表十八</t>
  </si>
  <si>
    <t>表十九</t>
  </si>
  <si>
    <t>表二十</t>
  </si>
  <si>
    <t>2021年县本级政府性基金收入执行情况表</t>
  </si>
  <si>
    <t>表二十一</t>
  </si>
  <si>
    <t>2021年县本级政府性基金支出执行情况表</t>
  </si>
  <si>
    <t>表二十二</t>
  </si>
  <si>
    <t xml:space="preserve">    国家电影事业发展专项资金相关支出</t>
  </si>
  <si>
    <t>国家电影事业发展专项资金相关支出</t>
  </si>
  <si>
    <t xml:space="preserve">    旅游发展基金支出</t>
  </si>
  <si>
    <t>旅游发展基金支出</t>
  </si>
  <si>
    <t xml:space="preserve">   彩票发行销售机构业务费安排的支出</t>
  </si>
  <si>
    <t>彩票发行销售机构业务费安排的支出</t>
  </si>
  <si>
    <t xml:space="preserve">   彩票公益金安排的支出</t>
  </si>
  <si>
    <t>彩票公益金安排的支出</t>
  </si>
  <si>
    <t>2021年省市政府性基金补助情况表</t>
  </si>
  <si>
    <t>一、文化旅游体育与传媒支出</t>
  </si>
  <si>
    <t>大中型水库移民后期扶持基金支出</t>
  </si>
  <si>
    <t>2021年中央大中型水库移民后期扶持基金</t>
  </si>
  <si>
    <t>2021年中央大中型水库移民后期扶持基金</t>
  </si>
  <si>
    <t>三、城乡社区支出</t>
  </si>
  <si>
    <t xml:space="preserve"> 国有土地使用权出让收入安排的支出</t>
  </si>
  <si>
    <t>国有土地使用权出让收入安排的地质灾害综合防治体系建设</t>
  </si>
  <si>
    <t>四、节能环保支出</t>
  </si>
  <si>
    <t>五、农林水支出</t>
  </si>
  <si>
    <t>六、交通运输支出</t>
  </si>
  <si>
    <t>七、其他支出</t>
  </si>
  <si>
    <t>表二十三</t>
  </si>
  <si>
    <t>单位：万元</t>
  </si>
  <si>
    <t>专项债务限额</t>
  </si>
  <si>
    <t>专项债务余额</t>
  </si>
  <si>
    <t>合县合计</t>
  </si>
  <si>
    <t>县本级</t>
  </si>
  <si>
    <t>镇级</t>
  </si>
  <si>
    <t>2021年专项债务限额和余额情况表</t>
  </si>
  <si>
    <t>表二十四</t>
  </si>
  <si>
    <t>表二十五</t>
  </si>
  <si>
    <t>表二十六</t>
  </si>
  <si>
    <t>2022年县本级政府性基金收入预算表</t>
  </si>
  <si>
    <t>表二十七</t>
  </si>
  <si>
    <t>2022年县本级政府性基金支出预算表</t>
  </si>
  <si>
    <t>表二十八</t>
  </si>
  <si>
    <r>
      <t>202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年比上年±%</t>
    </r>
  </si>
  <si>
    <t xml:space="preserve">    新增建设用地有偿使用费及对应专项债务收入安排的支出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</si>
  <si>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</si>
  <si>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</si>
  <si>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海南省高等级公路车辆通行附加费及对应专项债务收入安排的支出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</si>
  <si>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</si>
  <si>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</si>
  <si>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</si>
  <si>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</si>
  <si>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</si>
  <si>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</si>
  <si>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</si>
  <si>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地方政府专项债务付息支出</t>
  </si>
  <si>
    <r>
      <t>20</t>
    </r>
    <r>
      <rPr>
        <b/>
        <sz val="11"/>
        <rFont val="宋体"/>
        <family val="0"/>
      </rPr>
      <t>21年预算数</t>
    </r>
  </si>
  <si>
    <r>
      <t>2022</t>
    </r>
    <r>
      <rPr>
        <b/>
        <sz val="11"/>
        <rFont val="宋体"/>
        <family val="0"/>
      </rPr>
      <t>年预算数</t>
    </r>
  </si>
  <si>
    <t>表二十九</t>
  </si>
  <si>
    <t>项目</t>
  </si>
  <si>
    <t>预算数</t>
  </si>
  <si>
    <t>已落实地区数</t>
  </si>
  <si>
    <t>未落实地区数</t>
  </si>
  <si>
    <t xml:space="preserve">    国家电影事业发展专项资金安排支出</t>
  </si>
  <si>
    <t xml:space="preserve">    旅游发展基金支出</t>
  </si>
  <si>
    <t xml:space="preserve">    国有土地使用权出让收入安排的支出</t>
  </si>
  <si>
    <t xml:space="preserve">        征地和拆迁补偿支出</t>
  </si>
  <si>
    <t xml:space="preserve">        补助征地农民支出</t>
  </si>
  <si>
    <t xml:space="preserve">        土地出让业务支出</t>
  </si>
  <si>
    <t xml:space="preserve">  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</si>
  <si>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</si>
  <si>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</si>
  <si>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城市基础设施配套费收入安排的支出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</si>
  <si>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</si>
  <si>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</si>
  <si>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</si>
  <si>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污水处理费收入安排的支出</t>
  </si>
  <si>
    <t xml:space="preserve">        污水处理设施建设和运营</t>
  </si>
  <si>
    <t xml:space="preserve">        代征手续费</t>
  </si>
  <si>
    <t xml:space="preserve">        其他污水处理费安排的支出 </t>
  </si>
  <si>
    <t xml:space="preserve">    大中型水库库区基金安排的支出</t>
  </si>
  <si>
    <t xml:space="preserve">    国家重大水利工程建设基金安排的支出</t>
  </si>
  <si>
    <t>七、资源勘探信息等支出</t>
  </si>
  <si>
    <t>八、其他支出</t>
  </si>
  <si>
    <t>九、债务付息支出</t>
  </si>
  <si>
    <t>十、债务发行费用支出</t>
  </si>
  <si>
    <t>支出合计</t>
  </si>
  <si>
    <t>2022年县本级政府性基金预算转移支付预算表</t>
  </si>
  <si>
    <t>备注：2022年年初预算未安排对镇级政府性基金转移支付支出预算，按照政府预算公开要求，公开空表</t>
  </si>
  <si>
    <t>表三十</t>
  </si>
  <si>
    <t>合计</t>
  </si>
  <si>
    <t>长角坝镇</t>
  </si>
  <si>
    <t>袁家庄街道办</t>
  </si>
  <si>
    <t>西岔河镇</t>
  </si>
  <si>
    <t>大河坝镇</t>
  </si>
  <si>
    <t>石墩河镇</t>
  </si>
  <si>
    <t>陈家坝镇</t>
  </si>
  <si>
    <t>岳坝镇</t>
  </si>
  <si>
    <t>2022年县本级政府性基金预算转移支付分镇预算表</t>
  </si>
  <si>
    <t>备注：2022年年初预算未安排对镇级政府性基金转移支付支出预算，按照政府预算公开要求，公开空表。</t>
  </si>
  <si>
    <t>表三十一</t>
  </si>
  <si>
    <t>新增专项债券</t>
  </si>
  <si>
    <t>合    计</t>
  </si>
  <si>
    <t>一、县本级使用债券资金</t>
  </si>
  <si>
    <t>二、镇级使用债券资金</t>
  </si>
  <si>
    <t>2022年新增专项债券安排方案表</t>
  </si>
  <si>
    <t>备注：2022年年初预算未预算当年新增专项债券预算，待当年到位后，列入调整预算。按预算公开办法要求，本次公开空表。</t>
  </si>
  <si>
    <t>交通基础设施、水利、教育、卫生、文化等项目建设</t>
  </si>
  <si>
    <t>表三十二</t>
  </si>
  <si>
    <t>表三十三</t>
  </si>
  <si>
    <t>表三十四</t>
  </si>
  <si>
    <t>表三十五</t>
  </si>
  <si>
    <t>2021年县本级国有资本经营预算收入执行情况表</t>
  </si>
  <si>
    <t>2021年县本级国有资本经营支出执行情况表</t>
  </si>
  <si>
    <t>表三十六</t>
  </si>
  <si>
    <t>表三十七</t>
  </si>
  <si>
    <t>2022年县本级国有资本经营收入预算表</t>
  </si>
  <si>
    <t>表三十八</t>
  </si>
  <si>
    <t>表三十九</t>
  </si>
  <si>
    <t>表四十</t>
  </si>
  <si>
    <t>2022年县本级国有资本经营预算转移支付分镇预算表</t>
  </si>
  <si>
    <t>注：2022年县本级无对下国有资本经营预算转移支付，按照预算公开要求，列示空表。</t>
  </si>
  <si>
    <t>表四十一</t>
  </si>
  <si>
    <t>表四十二</t>
  </si>
  <si>
    <t>表四十三</t>
  </si>
  <si>
    <t>表四十四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</si>
</sst>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_);[Red]\(0.0\)"/>
    <numFmt numFmtId="181" formatCode="0.00_);[Red]\(0.00\)"/>
    <numFmt numFmtId="182" formatCode="0.0000_ "/>
    <numFmt numFmtId="183" formatCode="0.000_ "/>
    <numFmt numFmtId="184" formatCode="_ * #,##0_ ;_ * \-#,##0_ ;_ * &quot;-&quot;??_ ;_ @_ "/>
    <numFmt numFmtId="185" formatCode="#,##0_ ;[Red]\-#,##0\ "/>
    <numFmt numFmtId="186" formatCode="#,##0.00_ "/>
    <numFmt numFmtId="187" formatCode="#,##0_ "/>
  </numFmts>
  <fonts count="90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b/>
      <sz val="20"/>
      <name val="方正小标宋简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26"/>
      <color indexed="8"/>
      <name val="方正小标宋简体"/>
      <family val="0"/>
    </font>
    <font>
      <sz val="26"/>
      <color indexed="8"/>
      <name val="黑体"/>
      <family val="3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8"/>
      <color indexed="8"/>
      <name val="仿宋_GB2312"/>
      <family val="3"/>
    </font>
    <font>
      <b/>
      <sz val="18"/>
      <name val="黑体"/>
      <family val="3"/>
    </font>
    <font>
      <sz val="11"/>
      <name val="黑体"/>
      <family val="3"/>
    </font>
    <font>
      <sz val="10"/>
      <name val="Helv"/>
      <family val="2"/>
    </font>
    <font>
      <sz val="11"/>
      <name val="楷体"/>
      <family val="3"/>
    </font>
    <font>
      <b/>
      <sz val="11"/>
      <name val="黑体"/>
      <family val="3"/>
    </font>
    <font>
      <b/>
      <sz val="11"/>
      <name val="Times New Roman"/>
      <family val="1"/>
    </font>
    <font>
      <sz val="11"/>
      <name val="仿宋"/>
      <family val="3"/>
    </font>
    <font>
      <sz val="11"/>
      <name val="Times New Roman"/>
      <family val="1"/>
    </font>
    <font>
      <sz val="11"/>
      <name val="楷体_GB2312"/>
      <family val="0"/>
    </font>
    <font>
      <b/>
      <sz val="11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楷体"/>
      <family val="3"/>
    </font>
    <font>
      <sz val="10"/>
      <name val="楷体"/>
      <family val="3"/>
    </font>
    <font>
      <sz val="10"/>
      <name val="仿宋"/>
      <family val="3"/>
    </font>
    <font>
      <sz val="10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b/>
      <sz val="18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楷体"/>
      <family val="3"/>
    </font>
    <font>
      <sz val="12"/>
      <color indexed="10"/>
      <name val="仿宋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rgb="FF000000"/>
      <name val="楷体"/>
      <family val="3"/>
    </font>
    <font>
      <b/>
      <sz val="11"/>
      <color rgb="FF000000"/>
      <name val="黑体"/>
      <family val="3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仿宋"/>
      <family val="3"/>
    </font>
    <font>
      <b/>
      <sz val="12"/>
      <name val="Calibri"/>
      <family val="0"/>
    </font>
    <font>
      <sz val="12"/>
      <color rgb="FFFF0000"/>
      <name val="仿宋"/>
      <family val="3"/>
    </font>
    <font>
      <b/>
      <sz val="18"/>
      <name val="Cambria"/>
      <family val="0"/>
    </font>
    <font>
      <sz val="20"/>
      <color theme="1"/>
      <name val="方正小标宋简体"/>
      <family val="0"/>
    </font>
    <font>
      <b/>
      <sz val="18"/>
      <color rgb="FF000000"/>
      <name val="Cambria"/>
      <family val="0"/>
    </font>
    <font>
      <sz val="11"/>
      <color rgb="FFFF0000"/>
      <name val="宋体"/>
      <family val="0"/>
    </font>
    <font>
      <b/>
      <sz val="18"/>
      <color indexed="8"/>
      <name val="Cambria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0" borderId="0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8" applyNumberFormat="0" applyAlignment="0" applyProtection="0"/>
    <xf numFmtId="0" fontId="3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4" fillId="24" borderId="13" xfId="52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4" fillId="24" borderId="14" xfId="52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6" fillId="0" borderId="0" xfId="52" applyFont="1" applyBorder="1" applyAlignment="1">
      <alignment vertical="center"/>
      <protection/>
    </xf>
    <xf numFmtId="0" fontId="7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righ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right" vertical="center" wrapText="1"/>
      <protection/>
    </xf>
    <xf numFmtId="0" fontId="8" fillId="0" borderId="0" xfId="52" applyFont="1">
      <alignment/>
      <protection/>
    </xf>
    <xf numFmtId="0" fontId="6" fillId="0" borderId="0" xfId="52" applyFont="1">
      <alignment/>
      <protection/>
    </xf>
    <xf numFmtId="0" fontId="0" fillId="0" borderId="0" xfId="0" applyFont="1" applyAlignment="1">
      <alignment horizontal="right" vertical="center"/>
    </xf>
    <xf numFmtId="0" fontId="8" fillId="0" borderId="13" xfId="52" applyFont="1" applyBorder="1" applyAlignment="1">
      <alignment vertical="center" wrapText="1"/>
      <protection/>
    </xf>
    <xf numFmtId="0" fontId="8" fillId="0" borderId="14" xfId="52" applyFont="1" applyBorder="1" applyAlignment="1">
      <alignment vertical="center" wrapText="1"/>
      <protection/>
    </xf>
    <xf numFmtId="176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3" xfId="52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0" fillId="0" borderId="14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wrapText="1"/>
      <protection/>
    </xf>
    <xf numFmtId="0" fontId="8" fillId="0" borderId="14" xfId="52" applyFont="1" applyBorder="1" applyAlignment="1">
      <alignment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 applyProtection="1">
      <alignment horizontal="left" vertical="center"/>
      <protection locked="0"/>
    </xf>
    <xf numFmtId="177" fontId="8" fillId="0" borderId="14" xfId="0" applyNumberFormat="1" applyFont="1" applyFill="1" applyBorder="1" applyAlignment="1" applyProtection="1">
      <alignment horizontal="left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left" vertical="center"/>
    </xf>
    <xf numFmtId="178" fontId="6" fillId="24" borderId="13" xfId="0" applyNumberFormat="1" applyFont="1" applyFill="1" applyBorder="1" applyAlignment="1" applyProtection="1">
      <alignment vertical="center"/>
      <protection locked="0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176" fontId="7" fillId="24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180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1" fillId="24" borderId="14" xfId="0" applyNumberFormat="1" applyFont="1" applyFill="1" applyBorder="1" applyAlignment="1" applyProtection="1">
      <alignment horizontal="left" vertical="center"/>
      <protection/>
    </xf>
    <xf numFmtId="0" fontId="4" fillId="24" borderId="14" xfId="0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 applyProtection="1">
      <alignment vertical="center" wrapText="1"/>
      <protection locked="0"/>
    </xf>
    <xf numFmtId="0" fontId="6" fillId="25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/>
    </xf>
    <xf numFmtId="0" fontId="10" fillId="24" borderId="17" xfId="0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0" fillId="24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left" vertical="center"/>
    </xf>
    <xf numFmtId="179" fontId="10" fillId="0" borderId="14" xfId="0" applyNumberFormat="1" applyFont="1" applyFill="1" applyBorder="1" applyAlignment="1">
      <alignment horizontal="right" vertical="center"/>
    </xf>
    <xf numFmtId="181" fontId="10" fillId="0" borderId="14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 wrapText="1"/>
    </xf>
    <xf numFmtId="179" fontId="10" fillId="0" borderId="14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 wrapText="1"/>
    </xf>
    <xf numFmtId="179" fontId="10" fillId="0" borderId="17" xfId="0" applyNumberFormat="1" applyFont="1" applyFill="1" applyBorder="1" applyAlignment="1">
      <alignment vertical="center"/>
    </xf>
    <xf numFmtId="181" fontId="10" fillId="0" borderId="1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right" vertical="center"/>
    </xf>
    <xf numFmtId="0" fontId="10" fillId="26" borderId="14" xfId="0" applyFont="1" applyFill="1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14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57" fontId="42" fillId="0" borderId="0" xfId="0" applyNumberFormat="1" applyFont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184" fontId="48" fillId="0" borderId="14" xfId="76" applyNumberFormat="1" applyFont="1" applyBorder="1" applyAlignment="1">
      <alignment horizontal="right" vertical="center" wrapText="1"/>
    </xf>
    <xf numFmtId="184" fontId="48" fillId="0" borderId="14" xfId="76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49" fillId="0" borderId="14" xfId="0" applyFont="1" applyFill="1" applyBorder="1" applyAlignment="1">
      <alignment horizontal="left" vertical="center" wrapText="1" indent="2"/>
    </xf>
    <xf numFmtId="184" fontId="50" fillId="0" borderId="14" xfId="76" applyNumberFormat="1" applyFont="1" applyFill="1" applyBorder="1" applyAlignment="1">
      <alignment horizontal="right" vertical="center" wrapText="1"/>
    </xf>
    <xf numFmtId="3" fontId="4" fillId="27" borderId="14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Fill="1" applyAlignment="1">
      <alignment/>
    </xf>
    <xf numFmtId="0" fontId="49" fillId="0" borderId="14" xfId="0" applyFont="1" applyBorder="1" applyAlignment="1">
      <alignment horizontal="left" vertical="center"/>
    </xf>
    <xf numFmtId="0" fontId="51" fillId="0" borderId="14" xfId="0" applyFont="1" applyFill="1" applyBorder="1" applyAlignment="1">
      <alignment/>
    </xf>
    <xf numFmtId="185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2" fillId="0" borderId="2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3" fontId="50" fillId="0" borderId="14" xfId="76" applyNumberFormat="1" applyFont="1" applyFill="1" applyBorder="1" applyAlignment="1">
      <alignment horizontal="right" vertical="center" wrapText="1"/>
    </xf>
    <xf numFmtId="43" fontId="45" fillId="0" borderId="0" xfId="0" applyNumberFormat="1" applyFont="1" applyAlignment="1">
      <alignment/>
    </xf>
    <xf numFmtId="0" fontId="53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86" fontId="48" fillId="0" borderId="14" xfId="76" applyNumberFormat="1" applyFont="1" applyFill="1" applyBorder="1" applyAlignment="1">
      <alignment horizontal="right" vertical="center" wrapText="1"/>
    </xf>
    <xf numFmtId="0" fontId="47" fillId="0" borderId="14" xfId="21" applyFont="1" applyFill="1" applyBorder="1" applyAlignment="1" applyProtection="1">
      <alignment horizontal="left" vertical="center"/>
      <protection locked="0"/>
    </xf>
    <xf numFmtId="1" fontId="49" fillId="0" borderId="14" xfId="21" applyNumberFormat="1" applyFont="1" applyFill="1" applyBorder="1" applyAlignment="1" applyProtection="1">
      <alignment vertical="center"/>
      <protection locked="0"/>
    </xf>
    <xf numFmtId="1" fontId="47" fillId="0" borderId="14" xfId="21" applyNumberFormat="1" applyFont="1" applyFill="1" applyBorder="1" applyAlignment="1" applyProtection="1">
      <alignment vertical="center"/>
      <protection locked="0"/>
    </xf>
    <xf numFmtId="187" fontId="50" fillId="0" borderId="14" xfId="76" applyNumberFormat="1" applyFont="1" applyFill="1" applyBorder="1" applyAlignment="1">
      <alignment horizontal="right" vertical="center" wrapText="1"/>
    </xf>
    <xf numFmtId="0" fontId="47" fillId="0" borderId="14" xfId="2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vertical="center"/>
    </xf>
    <xf numFmtId="0" fontId="72" fillId="28" borderId="13" xfId="0" applyFont="1" applyFill="1" applyBorder="1" applyAlignment="1">
      <alignment vertical="center"/>
    </xf>
    <xf numFmtId="178" fontId="72" fillId="0" borderId="13" xfId="0" applyNumberFormat="1" applyFont="1" applyFill="1" applyBorder="1" applyAlignment="1" applyProtection="1">
      <alignment vertical="center"/>
      <protection locked="0"/>
    </xf>
    <xf numFmtId="0" fontId="72" fillId="0" borderId="13" xfId="0" applyFont="1" applyFill="1" applyBorder="1" applyAlignment="1">
      <alignment horizontal="left" vertical="center"/>
    </xf>
    <xf numFmtId="178" fontId="72" fillId="28" borderId="13" xfId="0" applyNumberFormat="1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75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wrapText="1"/>
    </xf>
    <xf numFmtId="187" fontId="76" fillId="0" borderId="14" xfId="0" applyNumberFormat="1" applyFont="1" applyBorder="1" applyAlignment="1">
      <alignment horizontal="right" vertical="center" wrapText="1"/>
    </xf>
    <xf numFmtId="0" fontId="75" fillId="0" borderId="14" xfId="0" applyFont="1" applyBorder="1" applyAlignment="1">
      <alignment horizontal="left" vertical="center"/>
    </xf>
    <xf numFmtId="3" fontId="49" fillId="0" borderId="14" xfId="0" applyNumberFormat="1" applyFont="1" applyFill="1" applyBorder="1" applyAlignment="1" applyProtection="1">
      <alignment vertical="center"/>
      <protection/>
    </xf>
    <xf numFmtId="187" fontId="77" fillId="0" borderId="14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46" fillId="0" borderId="0" xfId="0" applyFont="1" applyAlignment="1">
      <alignment horizontal="right"/>
    </xf>
    <xf numFmtId="0" fontId="59" fillId="0" borderId="14" xfId="0" applyFont="1" applyBorder="1" applyAlignment="1">
      <alignment vertical="center"/>
    </xf>
    <xf numFmtId="187" fontId="60" fillId="0" borderId="14" xfId="0" applyNumberFormat="1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4" fillId="28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187" fontId="62" fillId="0" borderId="14" xfId="0" applyNumberFormat="1" applyFont="1" applyBorder="1" applyAlignment="1">
      <alignment horizontal="right" vertical="center" wrapText="1"/>
    </xf>
    <xf numFmtId="0" fontId="63" fillId="0" borderId="0" xfId="0" applyFont="1" applyAlignment="1">
      <alignment vertical="center"/>
    </xf>
    <xf numFmtId="0" fontId="57" fillId="0" borderId="0" xfId="0" applyFont="1" applyAlignment="1">
      <alignment horizontal="right"/>
    </xf>
    <xf numFmtId="0" fontId="52" fillId="0" borderId="14" xfId="0" applyFont="1" applyBorder="1" applyAlignment="1">
      <alignment horizontal="center" vertical="center"/>
    </xf>
    <xf numFmtId="186" fontId="64" fillId="0" borderId="14" xfId="0" applyNumberFormat="1" applyFont="1" applyBorder="1" applyAlignment="1">
      <alignment horizontal="right" vertical="center" wrapText="1"/>
    </xf>
    <xf numFmtId="186" fontId="65" fillId="0" borderId="14" xfId="0" applyNumberFormat="1" applyFont="1" applyBorder="1" applyAlignment="1">
      <alignment horizontal="right" vertical="center" wrapText="1"/>
    </xf>
    <xf numFmtId="43" fontId="48" fillId="0" borderId="14" xfId="76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10" xfId="0" applyFont="1" applyFill="1" applyBorder="1" applyAlignment="1">
      <alignment horizontal="distributed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3" fontId="80" fillId="0" borderId="13" xfId="0" applyNumberFormat="1" applyFont="1" applyFill="1" applyBorder="1" applyAlignment="1" applyProtection="1">
      <alignment vertical="center"/>
      <protection/>
    </xf>
    <xf numFmtId="0" fontId="80" fillId="0" borderId="14" xfId="0" applyFont="1" applyFill="1" applyBorder="1" applyAlignment="1">
      <alignment horizontal="right" vertical="center"/>
    </xf>
    <xf numFmtId="0" fontId="79" fillId="0" borderId="14" xfId="0" applyFont="1" applyFill="1" applyBorder="1" applyAlignment="1">
      <alignment horizontal="right" vertical="center"/>
    </xf>
    <xf numFmtId="177" fontId="79" fillId="0" borderId="15" xfId="0" applyNumberFormat="1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vertical="center"/>
    </xf>
    <xf numFmtId="177" fontId="72" fillId="0" borderId="15" xfId="0" applyNumberFormat="1" applyFont="1" applyFill="1" applyBorder="1" applyAlignment="1">
      <alignment vertical="center"/>
    </xf>
    <xf numFmtId="0" fontId="80" fillId="0" borderId="13" xfId="0" applyFont="1" applyBorder="1" applyAlignment="1">
      <alignment horizontal="left" vertical="center"/>
    </xf>
    <xf numFmtId="0" fontId="79" fillId="0" borderId="14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distributed" vertical="center"/>
    </xf>
    <xf numFmtId="0" fontId="79" fillId="0" borderId="13" xfId="0" applyFont="1" applyFill="1" applyBorder="1" applyAlignment="1">
      <alignment vertical="center"/>
    </xf>
    <xf numFmtId="0" fontId="79" fillId="0" borderId="16" xfId="0" applyFont="1" applyFill="1" applyBorder="1" applyAlignment="1">
      <alignment horizontal="distributed" vertical="center"/>
    </xf>
    <xf numFmtId="0" fontId="79" fillId="0" borderId="17" xfId="0" applyFont="1" applyFill="1" applyBorder="1" applyAlignment="1">
      <alignment vertical="center"/>
    </xf>
    <xf numFmtId="177" fontId="72" fillId="0" borderId="18" xfId="0" applyNumberFormat="1" applyFont="1" applyFill="1" applyBorder="1" applyAlignment="1">
      <alignment vertical="center"/>
    </xf>
    <xf numFmtId="0" fontId="79" fillId="0" borderId="10" xfId="0" applyFont="1" applyFill="1" applyBorder="1" applyAlignment="1">
      <alignment horizontal="distributed" vertical="center"/>
    </xf>
    <xf numFmtId="0" fontId="79" fillId="0" borderId="16" xfId="0" applyFont="1" applyFill="1" applyBorder="1" applyAlignment="1">
      <alignment horizontal="distributed" vertical="center"/>
    </xf>
    <xf numFmtId="176" fontId="79" fillId="0" borderId="18" xfId="0" applyNumberFormat="1" applyFont="1" applyFill="1" applyBorder="1" applyAlignment="1">
      <alignment vertical="center"/>
    </xf>
    <xf numFmtId="3" fontId="73" fillId="0" borderId="24" xfId="0" applyNumberFormat="1" applyFont="1" applyFill="1" applyBorder="1" applyAlignment="1" applyProtection="1">
      <alignment vertical="center"/>
      <protection/>
    </xf>
    <xf numFmtId="0" fontId="78" fillId="0" borderId="0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177" fontId="79" fillId="0" borderId="14" xfId="0" applyNumberFormat="1" applyFont="1" applyFill="1" applyBorder="1" applyAlignment="1">
      <alignment horizontal="center" vertical="center"/>
    </xf>
    <xf numFmtId="177" fontId="72" fillId="0" borderId="14" xfId="0" applyNumberFormat="1" applyFont="1" applyFill="1" applyBorder="1" applyAlignment="1">
      <alignment vertical="center"/>
    </xf>
    <xf numFmtId="176" fontId="79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/>
    </xf>
    <xf numFmtId="0" fontId="81" fillId="0" borderId="14" xfId="0" applyFont="1" applyBorder="1" applyAlignment="1">
      <alignment horizontal="left" vertical="center"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72" fillId="0" borderId="0" xfId="52" applyFont="1" applyBorder="1" applyAlignment="1">
      <alignment vertical="center"/>
      <protection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2" fillId="0" borderId="14" xfId="52" applyFont="1" applyBorder="1" applyAlignment="1">
      <alignment horizontal="center" vertical="center"/>
      <protection/>
    </xf>
    <xf numFmtId="0" fontId="79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82" fillId="0" borderId="14" xfId="52" applyFont="1" applyBorder="1" applyAlignment="1">
      <alignment vertical="center" wrapText="1"/>
      <protection/>
    </xf>
    <xf numFmtId="0" fontId="72" fillId="0" borderId="14" xfId="52" applyFont="1" applyBorder="1" applyAlignment="1">
      <alignment vertical="center" wrapText="1"/>
      <protection/>
    </xf>
    <xf numFmtId="0" fontId="72" fillId="0" borderId="14" xfId="52" applyFont="1" applyBorder="1" applyAlignment="1">
      <alignment vertical="center"/>
      <protection/>
    </xf>
    <xf numFmtId="0" fontId="70" fillId="0" borderId="14" xfId="0" applyFont="1" applyBorder="1" applyAlignment="1">
      <alignment vertical="center"/>
    </xf>
    <xf numFmtId="0" fontId="72" fillId="0" borderId="14" xfId="52" applyFont="1" applyBorder="1" applyAlignment="1">
      <alignment horizontal="left" vertical="center" wrapText="1"/>
      <protection/>
    </xf>
    <xf numFmtId="0" fontId="72" fillId="0" borderId="14" xfId="52" applyFont="1" applyBorder="1" applyAlignment="1">
      <alignment horizontal="right" vertical="center" wrapText="1"/>
      <protection/>
    </xf>
    <xf numFmtId="0" fontId="82" fillId="0" borderId="14" xfId="52" applyFont="1" applyBorder="1" applyAlignment="1">
      <alignment horizontal="left" vertical="center" wrapText="1"/>
      <protection/>
    </xf>
    <xf numFmtId="0" fontId="82" fillId="0" borderId="14" xfId="52" applyFont="1" applyBorder="1" applyAlignment="1">
      <alignment horizontal="center" vertical="center" wrapText="1"/>
      <protection/>
    </xf>
    <xf numFmtId="0" fontId="82" fillId="0" borderId="14" xfId="52" applyFont="1" applyBorder="1" applyAlignment="1">
      <alignment horizontal="right" vertical="center" wrapText="1"/>
      <protection/>
    </xf>
    <xf numFmtId="0" fontId="83" fillId="0" borderId="0" xfId="0" applyFont="1" applyFill="1" applyAlignment="1">
      <alignment/>
    </xf>
    <xf numFmtId="0" fontId="8" fillId="0" borderId="0" xfId="52" applyFont="1">
      <alignment/>
      <protection/>
    </xf>
    <xf numFmtId="0" fontId="9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3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88" fillId="0" borderId="0" xfId="0" applyFont="1" applyAlignment="1">
      <alignment horizontal="center" vertical="center" wrapText="1"/>
    </xf>
    <xf numFmtId="0" fontId="80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9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52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百分比 2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2" xfId="45"/>
    <cellStyle name="常规 2 2" xfId="46"/>
    <cellStyle name="常规 2 2 2" xfId="47"/>
    <cellStyle name="常规 2 3" xfId="48"/>
    <cellStyle name="常规 2 4" xfId="49"/>
    <cellStyle name="常规 2 5" xfId="50"/>
    <cellStyle name="常规 3" xfId="51"/>
    <cellStyle name="常规 3 2" xfId="52"/>
    <cellStyle name="常规 3 2 2" xfId="53"/>
    <cellStyle name="常规 3 3" xfId="54"/>
    <cellStyle name="常规 3 4" xfId="55"/>
    <cellStyle name="常规 3 5" xfId="56"/>
    <cellStyle name="常规 4" xfId="57"/>
    <cellStyle name="常规 4 2" xfId="58"/>
    <cellStyle name="常规 4 3" xfId="59"/>
    <cellStyle name="常规 5" xfId="60"/>
    <cellStyle name="常规 5 2" xfId="61"/>
    <cellStyle name="常规 5 3" xfId="62"/>
    <cellStyle name="常规 5 4" xfId="63"/>
    <cellStyle name="常规 6" xfId="64"/>
    <cellStyle name="常规 7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5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6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98.375" style="0" customWidth="1"/>
  </cols>
  <sheetData>
    <row r="1" ht="18.75">
      <c r="A1" s="70" t="s">
        <v>929</v>
      </c>
    </row>
    <row r="2" ht="114" customHeight="1"/>
    <row r="3" ht="34.5">
      <c r="A3" s="220" t="s">
        <v>927</v>
      </c>
    </row>
    <row r="4" ht="34.5">
      <c r="A4" s="220" t="s">
        <v>928</v>
      </c>
    </row>
    <row r="5" ht="33.75">
      <c r="A5" s="221"/>
    </row>
    <row r="6" ht="33.75">
      <c r="A6" s="221"/>
    </row>
    <row r="7" ht="33.75">
      <c r="A7" s="221"/>
    </row>
    <row r="8" ht="33.75">
      <c r="A8" s="221"/>
    </row>
    <row r="9" ht="33.75">
      <c r="A9" s="221"/>
    </row>
    <row r="10" ht="33.75">
      <c r="A10" s="221"/>
    </row>
    <row r="11" ht="33.75">
      <c r="A11" s="221"/>
    </row>
    <row r="12" ht="33.75">
      <c r="A12" s="221"/>
    </row>
    <row r="13" ht="33.75">
      <c r="A13" s="221"/>
    </row>
    <row r="14" ht="91.5" customHeight="1">
      <c r="A14" s="221"/>
    </row>
    <row r="15" ht="22.5">
      <c r="A15" s="229" t="s">
        <v>0</v>
      </c>
    </row>
    <row r="16" ht="22.5">
      <c r="A16" s="230">
        <v>44629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6">
      <selection activeCell="C34" sqref="C34"/>
    </sheetView>
  </sheetViews>
  <sheetFormatPr defaultColWidth="9.00390625" defaultRowHeight="13.5"/>
  <cols>
    <col min="1" max="1" width="31.625" style="111" customWidth="1"/>
    <col min="2" max="5" width="10.50390625" style="112" customWidth="1"/>
    <col min="6" max="6" width="10.375" style="111" customWidth="1"/>
    <col min="7" max="16384" width="9.00390625" style="111" customWidth="1"/>
  </cols>
  <sheetData>
    <row r="1" ht="18.75">
      <c r="A1" s="113"/>
    </row>
    <row r="2" spans="1:6" ht="42" customHeight="1">
      <c r="A2" s="378" t="s">
        <v>212</v>
      </c>
      <c r="B2" s="378"/>
      <c r="C2" s="378"/>
      <c r="D2" s="378"/>
      <c r="E2" s="378"/>
      <c r="F2" s="378"/>
    </row>
    <row r="3" spans="1:6" ht="19.5" customHeight="1" thickBot="1">
      <c r="A3" s="239" t="s">
        <v>1052</v>
      </c>
      <c r="B3" s="98"/>
      <c r="C3" s="114"/>
      <c r="D3" s="114"/>
      <c r="E3" s="395" t="s">
        <v>42</v>
      </c>
      <c r="F3" s="395"/>
    </row>
    <row r="4" spans="1:6" s="109" customFormat="1" ht="21" customHeight="1">
      <c r="A4" s="396" t="s">
        <v>43</v>
      </c>
      <c r="B4" s="398" t="s">
        <v>213</v>
      </c>
      <c r="C4" s="398" t="s">
        <v>214</v>
      </c>
      <c r="D4" s="398"/>
      <c r="E4" s="398" t="s">
        <v>215</v>
      </c>
      <c r="F4" s="400" t="s">
        <v>216</v>
      </c>
    </row>
    <row r="5" spans="1:6" s="109" customFormat="1" ht="31.5" customHeight="1">
      <c r="A5" s="397"/>
      <c r="B5" s="399"/>
      <c r="C5" s="116" t="s">
        <v>45</v>
      </c>
      <c r="D5" s="116" t="s">
        <v>46</v>
      </c>
      <c r="E5" s="399"/>
      <c r="F5" s="401"/>
    </row>
    <row r="6" spans="1:6" ht="21" customHeight="1">
      <c r="A6" s="80" t="s">
        <v>47</v>
      </c>
      <c r="B6" s="117">
        <v>10903</v>
      </c>
      <c r="C6" s="117">
        <v>11681</v>
      </c>
      <c r="D6" s="117">
        <v>8306</v>
      </c>
      <c r="E6" s="118">
        <f>(C6/B6-1)*100</f>
        <v>7.135650738328891</v>
      </c>
      <c r="F6" s="119"/>
    </row>
    <row r="7" spans="1:6" ht="21" customHeight="1">
      <c r="A7" s="80" t="s">
        <v>48</v>
      </c>
      <c r="B7" s="117"/>
      <c r="C7" s="117">
        <v>0</v>
      </c>
      <c r="D7" s="117">
        <v>0</v>
      </c>
      <c r="E7" s="118"/>
      <c r="F7" s="119"/>
    </row>
    <row r="8" spans="1:6" ht="21" customHeight="1">
      <c r="A8" s="80" t="s">
        <v>49</v>
      </c>
      <c r="B8" s="117">
        <v>37</v>
      </c>
      <c r="C8" s="117">
        <v>32</v>
      </c>
      <c r="D8" s="117">
        <v>32</v>
      </c>
      <c r="E8" s="118"/>
      <c r="F8" s="119"/>
    </row>
    <row r="9" spans="1:6" ht="21" customHeight="1">
      <c r="A9" s="80" t="s">
        <v>50</v>
      </c>
      <c r="B9" s="117">
        <v>2744</v>
      </c>
      <c r="C9" s="117">
        <v>2578</v>
      </c>
      <c r="D9" s="117">
        <v>2578</v>
      </c>
      <c r="E9" s="118">
        <f aca="true" t="shared" si="0" ref="E9:E31">(C9/B9-1)*100</f>
        <v>-6.049562682215748</v>
      </c>
      <c r="F9" s="119"/>
    </row>
    <row r="10" spans="1:6" ht="21" customHeight="1">
      <c r="A10" s="80" t="s">
        <v>51</v>
      </c>
      <c r="B10" s="117">
        <v>8491</v>
      </c>
      <c r="C10" s="117">
        <v>8500</v>
      </c>
      <c r="D10" s="117">
        <v>8500</v>
      </c>
      <c r="E10" s="118">
        <f t="shared" si="0"/>
        <v>0.10599458249911375</v>
      </c>
      <c r="F10" s="119"/>
    </row>
    <row r="11" spans="1:6" ht="21" customHeight="1">
      <c r="A11" s="80" t="s">
        <v>52</v>
      </c>
      <c r="B11" s="117">
        <v>122</v>
      </c>
      <c r="C11" s="117">
        <v>231</v>
      </c>
      <c r="D11" s="117">
        <v>231</v>
      </c>
      <c r="E11" s="118">
        <f t="shared" si="0"/>
        <v>89.34426229508196</v>
      </c>
      <c r="F11" s="119"/>
    </row>
    <row r="12" spans="1:6" ht="21" customHeight="1">
      <c r="A12" s="80" t="s">
        <v>217</v>
      </c>
      <c r="B12" s="117">
        <v>2623</v>
      </c>
      <c r="C12" s="117">
        <v>2750</v>
      </c>
      <c r="D12" s="117">
        <v>2750</v>
      </c>
      <c r="E12" s="118">
        <f t="shared" si="0"/>
        <v>4.84178421654593</v>
      </c>
      <c r="F12" s="119"/>
    </row>
    <row r="13" spans="1:6" ht="21" customHeight="1">
      <c r="A13" s="80" t="s">
        <v>54</v>
      </c>
      <c r="B13" s="117">
        <v>7488</v>
      </c>
      <c r="C13" s="117">
        <v>7478</v>
      </c>
      <c r="D13" s="117">
        <v>7478</v>
      </c>
      <c r="E13" s="118">
        <f t="shared" si="0"/>
        <v>-0.13354700854700807</v>
      </c>
      <c r="F13" s="119"/>
    </row>
    <row r="14" spans="1:6" ht="21" customHeight="1">
      <c r="A14" s="80" t="s">
        <v>55</v>
      </c>
      <c r="B14" s="117">
        <v>7041</v>
      </c>
      <c r="C14" s="117">
        <v>4973</v>
      </c>
      <c r="D14" s="117">
        <v>4973</v>
      </c>
      <c r="E14" s="118">
        <f t="shared" si="0"/>
        <v>-29.37082800738532</v>
      </c>
      <c r="F14" s="119"/>
    </row>
    <row r="15" spans="1:6" ht="21" customHeight="1">
      <c r="A15" s="80" t="s">
        <v>56</v>
      </c>
      <c r="B15" s="117">
        <v>1901</v>
      </c>
      <c r="C15" s="117">
        <v>1792</v>
      </c>
      <c r="D15" s="117">
        <v>1792</v>
      </c>
      <c r="E15" s="118">
        <f t="shared" si="0"/>
        <v>-5.733824302998425</v>
      </c>
      <c r="F15" s="119"/>
    </row>
    <row r="16" spans="1:6" s="110" customFormat="1" ht="21" customHeight="1">
      <c r="A16" s="120" t="s">
        <v>57</v>
      </c>
      <c r="B16" s="121">
        <v>1019</v>
      </c>
      <c r="C16" s="117">
        <v>4978</v>
      </c>
      <c r="D16" s="117">
        <v>4978</v>
      </c>
      <c r="E16" s="122">
        <f t="shared" si="0"/>
        <v>388.51815505397445</v>
      </c>
      <c r="F16" s="123"/>
    </row>
    <row r="17" spans="1:6" s="110" customFormat="1" ht="21" customHeight="1">
      <c r="A17" s="120" t="s">
        <v>58</v>
      </c>
      <c r="B17" s="121">
        <v>25459</v>
      </c>
      <c r="C17" s="117">
        <v>26801</v>
      </c>
      <c r="D17" s="117">
        <v>23433</v>
      </c>
      <c r="E17" s="122">
        <f t="shared" si="0"/>
        <v>5.271220393573972</v>
      </c>
      <c r="F17" s="123"/>
    </row>
    <row r="18" spans="1:6" s="110" customFormat="1" ht="21" customHeight="1">
      <c r="A18" s="120" t="s">
        <v>59</v>
      </c>
      <c r="B18" s="121">
        <v>3130</v>
      </c>
      <c r="C18" s="117">
        <v>6968</v>
      </c>
      <c r="D18" s="117">
        <v>6968</v>
      </c>
      <c r="E18" s="122">
        <f t="shared" si="0"/>
        <v>122.61980830670925</v>
      </c>
      <c r="F18" s="123"/>
    </row>
    <row r="19" spans="1:6" ht="21" customHeight="1">
      <c r="A19" s="124" t="s">
        <v>60</v>
      </c>
      <c r="B19" s="117">
        <v>707</v>
      </c>
      <c r="C19" s="117">
        <v>400</v>
      </c>
      <c r="D19" s="117">
        <v>400</v>
      </c>
      <c r="E19" s="118">
        <f t="shared" si="0"/>
        <v>-43.42291371994342</v>
      </c>
      <c r="F19" s="119"/>
    </row>
    <row r="20" spans="1:6" ht="21" customHeight="1">
      <c r="A20" s="124" t="s">
        <v>61</v>
      </c>
      <c r="B20" s="117">
        <v>651</v>
      </c>
      <c r="C20" s="117">
        <v>191</v>
      </c>
      <c r="D20" s="117">
        <v>191</v>
      </c>
      <c r="E20" s="118">
        <f t="shared" si="0"/>
        <v>-70.6605222734255</v>
      </c>
      <c r="F20" s="119"/>
    </row>
    <row r="21" spans="1:6" ht="21" customHeight="1">
      <c r="A21" s="125" t="s">
        <v>62</v>
      </c>
      <c r="B21" s="117"/>
      <c r="C21" s="117">
        <v>0</v>
      </c>
      <c r="D21" s="117">
        <v>0</v>
      </c>
      <c r="E21" s="118"/>
      <c r="F21" s="119"/>
    </row>
    <row r="22" spans="1:6" ht="21" customHeight="1">
      <c r="A22" s="124" t="s">
        <v>63</v>
      </c>
      <c r="B22" s="117"/>
      <c r="C22" s="117">
        <v>0</v>
      </c>
      <c r="D22" s="117">
        <v>0</v>
      </c>
      <c r="E22" s="118"/>
      <c r="F22" s="119"/>
    </row>
    <row r="23" spans="1:6" ht="21" customHeight="1">
      <c r="A23" s="126" t="s">
        <v>64</v>
      </c>
      <c r="B23" s="121">
        <v>1182</v>
      </c>
      <c r="C23" s="117">
        <v>1192</v>
      </c>
      <c r="D23" s="117">
        <v>1192</v>
      </c>
      <c r="E23" s="122">
        <f t="shared" si="0"/>
        <v>0.8460236886632888</v>
      </c>
      <c r="F23" s="119"/>
    </row>
    <row r="24" spans="1:6" ht="21" customHeight="1">
      <c r="A24" s="124" t="s">
        <v>65</v>
      </c>
      <c r="B24" s="117">
        <v>1169</v>
      </c>
      <c r="C24" s="117">
        <v>797</v>
      </c>
      <c r="D24" s="117">
        <v>797</v>
      </c>
      <c r="E24" s="118">
        <f t="shared" si="0"/>
        <v>-31.822070145423442</v>
      </c>
      <c r="F24" s="119"/>
    </row>
    <row r="25" spans="1:6" ht="21" customHeight="1">
      <c r="A25" s="124" t="s">
        <v>218</v>
      </c>
      <c r="B25" s="117"/>
      <c r="C25" s="117">
        <v>0</v>
      </c>
      <c r="D25" s="117">
        <v>0</v>
      </c>
      <c r="E25" s="118"/>
      <c r="F25" s="119"/>
    </row>
    <row r="26" spans="1:6" ht="21" customHeight="1">
      <c r="A26" s="124" t="s">
        <v>67</v>
      </c>
      <c r="B26" s="117">
        <v>1252</v>
      </c>
      <c r="C26" s="117">
        <v>1481</v>
      </c>
      <c r="D26" s="117">
        <v>1481</v>
      </c>
      <c r="E26" s="118">
        <f t="shared" si="0"/>
        <v>18.29073482428114</v>
      </c>
      <c r="F26" s="119"/>
    </row>
    <row r="27" spans="1:6" ht="21" customHeight="1">
      <c r="A27" s="125" t="s">
        <v>68</v>
      </c>
      <c r="B27" s="117">
        <v>1000</v>
      </c>
      <c r="C27" s="117">
        <v>1000</v>
      </c>
      <c r="D27" s="117">
        <v>1000</v>
      </c>
      <c r="E27" s="118">
        <f t="shared" si="0"/>
        <v>0</v>
      </c>
      <c r="F27" s="119"/>
    </row>
    <row r="28" spans="1:6" ht="21" customHeight="1">
      <c r="A28" s="124" t="s">
        <v>69</v>
      </c>
      <c r="B28" s="117">
        <v>617</v>
      </c>
      <c r="C28" s="117">
        <v>687</v>
      </c>
      <c r="D28" s="117">
        <v>687</v>
      </c>
      <c r="E28" s="118">
        <f t="shared" si="0"/>
        <v>11.345218800648293</v>
      </c>
      <c r="F28" s="119"/>
    </row>
    <row r="29" spans="1:6" ht="21" customHeight="1">
      <c r="A29" s="124" t="s">
        <v>70</v>
      </c>
      <c r="B29" s="117">
        <v>2</v>
      </c>
      <c r="C29" s="117">
        <v>2</v>
      </c>
      <c r="D29" s="117">
        <v>2</v>
      </c>
      <c r="E29" s="118"/>
      <c r="F29" s="119"/>
    </row>
    <row r="30" spans="1:6" ht="21" customHeight="1">
      <c r="A30" s="80" t="s">
        <v>71</v>
      </c>
      <c r="B30" s="117"/>
      <c r="C30" s="117"/>
      <c r="D30" s="117"/>
      <c r="E30" s="118"/>
      <c r="F30" s="119"/>
    </row>
    <row r="31" spans="1:6" ht="21" customHeight="1">
      <c r="A31" s="127" t="s">
        <v>72</v>
      </c>
      <c r="B31" s="128">
        <f>SUM(B6:B30)</f>
        <v>77538</v>
      </c>
      <c r="C31" s="128">
        <f>SUM(C6:C30)</f>
        <v>84512</v>
      </c>
      <c r="D31" s="128">
        <f>SUM(D6:D30)</f>
        <v>77769</v>
      </c>
      <c r="E31" s="129">
        <f t="shared" si="0"/>
        <v>8.99429956924347</v>
      </c>
      <c r="F31" s="119"/>
    </row>
    <row r="32" spans="1:6" ht="14.25">
      <c r="A32" s="270" t="s">
        <v>1067</v>
      </c>
      <c r="B32" s="271"/>
      <c r="C32" s="272">
        <v>2500</v>
      </c>
      <c r="D32" s="271"/>
      <c r="E32" s="274"/>
      <c r="F32" s="119"/>
    </row>
    <row r="33" spans="1:6" ht="14.25">
      <c r="A33" s="270" t="s">
        <v>1068</v>
      </c>
      <c r="B33" s="274"/>
      <c r="C33" s="272"/>
      <c r="D33" s="274"/>
      <c r="E33" s="274"/>
      <c r="F33" s="119"/>
    </row>
    <row r="34" spans="1:6" ht="15" thickBot="1">
      <c r="A34" s="275" t="s">
        <v>1069</v>
      </c>
      <c r="B34" s="276"/>
      <c r="C34" s="277">
        <f>SUM(C31,C32,C33)</f>
        <v>87012</v>
      </c>
      <c r="D34" s="276"/>
      <c r="E34" s="279"/>
      <c r="F34" s="280"/>
    </row>
  </sheetData>
  <sheetProtection/>
  <mergeCells count="7">
    <mergeCell ref="A2:F2"/>
    <mergeCell ref="E3:F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zoomScalePageLayoutView="0" workbookViewId="0" topLeftCell="A19">
      <selection activeCell="E10" sqref="E10"/>
    </sheetView>
  </sheetViews>
  <sheetFormatPr defaultColWidth="30.75390625" defaultRowHeight="13.5"/>
  <cols>
    <col min="1" max="1" width="39.875" style="132" customWidth="1"/>
    <col min="2" max="2" width="16.00390625" style="133" customWidth="1"/>
    <col min="3" max="3" width="15.625" style="133" customWidth="1"/>
    <col min="4" max="4" width="14.00390625" style="133" customWidth="1"/>
    <col min="5" max="16384" width="30.75390625" style="132" customWidth="1"/>
  </cols>
  <sheetData>
    <row r="1" spans="1:4" s="130" customFormat="1" ht="50.25" customHeight="1">
      <c r="A1" s="402" t="s">
        <v>1054</v>
      </c>
      <c r="B1" s="394"/>
      <c r="C1" s="394"/>
      <c r="D1" s="394"/>
    </row>
    <row r="2" spans="1:4" ht="12.75" customHeight="1" thickBot="1">
      <c r="A2" s="239" t="s">
        <v>1053</v>
      </c>
      <c r="D2" s="133" t="s">
        <v>3</v>
      </c>
    </row>
    <row r="3" spans="1:4" ht="30" customHeight="1">
      <c r="A3" s="134" t="s">
        <v>4</v>
      </c>
      <c r="B3" s="72" t="s">
        <v>208</v>
      </c>
      <c r="C3" s="135" t="s">
        <v>173</v>
      </c>
      <c r="D3" s="73" t="s">
        <v>209</v>
      </c>
    </row>
    <row r="4" spans="1:4" ht="19.5" customHeight="1">
      <c r="A4" s="66" t="s">
        <v>11</v>
      </c>
      <c r="B4" s="99">
        <f>SUM(B5:B20)</f>
        <v>2037</v>
      </c>
      <c r="C4" s="99">
        <f>SUM(C5:C20)</f>
        <v>1300</v>
      </c>
      <c r="D4" s="60">
        <f>(C4/B4-1)*100</f>
        <v>-36.18065783014237</v>
      </c>
    </row>
    <row r="5" spans="1:4" ht="19.5" customHeight="1">
      <c r="A5" s="136" t="s">
        <v>12</v>
      </c>
      <c r="B5" s="137">
        <v>537</v>
      </c>
      <c r="C5" s="101">
        <v>560</v>
      </c>
      <c r="D5" s="138"/>
    </row>
    <row r="6" spans="1:4" ht="19.5" customHeight="1">
      <c r="A6" s="136" t="s">
        <v>13</v>
      </c>
      <c r="B6" s="137">
        <v>36</v>
      </c>
      <c r="C6" s="101">
        <v>50</v>
      </c>
      <c r="D6" s="138">
        <f>(C6/B6-1)*100</f>
        <v>38.888888888888886</v>
      </c>
    </row>
    <row r="7" spans="1:4" ht="19.5" customHeight="1">
      <c r="A7" s="136" t="s">
        <v>14</v>
      </c>
      <c r="B7" s="137"/>
      <c r="C7" s="101"/>
      <c r="D7" s="138"/>
    </row>
    <row r="8" spans="1:4" ht="19.5" customHeight="1">
      <c r="A8" s="136" t="s">
        <v>15</v>
      </c>
      <c r="B8" s="137">
        <v>57</v>
      </c>
      <c r="C8" s="101">
        <v>70</v>
      </c>
      <c r="D8" s="138">
        <f aca="true" t="shared" si="0" ref="D8:D13">(C8/B8-1)*100</f>
        <v>22.807017543859654</v>
      </c>
    </row>
    <row r="9" spans="1:4" ht="19.5" customHeight="1">
      <c r="A9" s="136" t="s">
        <v>16</v>
      </c>
      <c r="B9" s="137">
        <v>100</v>
      </c>
      <c r="C9" s="101">
        <v>126</v>
      </c>
      <c r="D9" s="138">
        <f t="shared" si="0"/>
        <v>26</v>
      </c>
    </row>
    <row r="10" spans="1:4" ht="19.5" customHeight="1">
      <c r="A10" s="136" t="s">
        <v>17</v>
      </c>
      <c r="B10" s="137">
        <v>81</v>
      </c>
      <c r="C10" s="101">
        <v>80</v>
      </c>
      <c r="D10" s="138">
        <f t="shared" si="0"/>
        <v>-1.2345679012345734</v>
      </c>
    </row>
    <row r="11" spans="1:4" ht="19.5" customHeight="1">
      <c r="A11" s="136" t="s">
        <v>18</v>
      </c>
      <c r="B11" s="137">
        <v>166</v>
      </c>
      <c r="C11" s="101">
        <v>140</v>
      </c>
      <c r="D11" s="138">
        <f t="shared" si="0"/>
        <v>-15.662650602409634</v>
      </c>
    </row>
    <row r="12" spans="1:4" ht="19.5" customHeight="1">
      <c r="A12" s="136" t="s">
        <v>19</v>
      </c>
      <c r="B12" s="137">
        <v>21</v>
      </c>
      <c r="C12" s="101">
        <v>25</v>
      </c>
      <c r="D12" s="138">
        <f t="shared" si="0"/>
        <v>19.047619047619047</v>
      </c>
    </row>
    <row r="13" spans="1:4" ht="19.5" customHeight="1">
      <c r="A13" s="136" t="s">
        <v>20</v>
      </c>
      <c r="B13" s="137">
        <v>51</v>
      </c>
      <c r="C13" s="101">
        <v>35</v>
      </c>
      <c r="D13" s="138">
        <f t="shared" si="0"/>
        <v>-31.372549019607842</v>
      </c>
    </row>
    <row r="14" spans="1:4" ht="19.5" customHeight="1">
      <c r="A14" s="136" t="s">
        <v>21</v>
      </c>
      <c r="B14" s="137"/>
      <c r="C14" s="101"/>
      <c r="D14" s="138"/>
    </row>
    <row r="15" spans="1:4" ht="19.5" customHeight="1">
      <c r="A15" s="136" t="s">
        <v>22</v>
      </c>
      <c r="B15" s="137">
        <v>92</v>
      </c>
      <c r="C15" s="101">
        <v>100</v>
      </c>
      <c r="D15" s="138">
        <f>(C15/B15-1)*100</f>
        <v>8.695652173913038</v>
      </c>
    </row>
    <row r="16" spans="1:4" ht="19.5" customHeight="1">
      <c r="A16" s="136" t="s">
        <v>23</v>
      </c>
      <c r="B16" s="137">
        <v>785</v>
      </c>
      <c r="C16" s="101">
        <v>100</v>
      </c>
      <c r="D16" s="138">
        <f>(C16/B16-1)*100</f>
        <v>-87.26114649681529</v>
      </c>
    </row>
    <row r="17" spans="1:4" ht="19.5" customHeight="1">
      <c r="A17" s="136" t="s">
        <v>24</v>
      </c>
      <c r="B17" s="137">
        <v>106</v>
      </c>
      <c r="C17" s="101">
        <v>10</v>
      </c>
      <c r="D17" s="138">
        <f>(C17/B17-1)*100</f>
        <v>-90.56603773584906</v>
      </c>
    </row>
    <row r="18" spans="1:4" ht="19.5" customHeight="1">
      <c r="A18" s="136" t="s">
        <v>25</v>
      </c>
      <c r="B18" s="137"/>
      <c r="C18" s="101"/>
      <c r="D18" s="138"/>
    </row>
    <row r="19" spans="1:4" ht="19.5" customHeight="1">
      <c r="A19" s="136" t="s">
        <v>26</v>
      </c>
      <c r="B19" s="137">
        <v>2</v>
      </c>
      <c r="C19" s="101">
        <v>4</v>
      </c>
      <c r="D19" s="138"/>
    </row>
    <row r="20" spans="1:4" ht="19.5" customHeight="1">
      <c r="A20" s="136" t="s">
        <v>27</v>
      </c>
      <c r="B20" s="137">
        <v>3</v>
      </c>
      <c r="C20" s="101"/>
      <c r="D20" s="138"/>
    </row>
    <row r="21" spans="1:4" ht="19.5" customHeight="1">
      <c r="A21" s="66" t="s">
        <v>28</v>
      </c>
      <c r="B21" s="99">
        <f>SUM(B22:B29)</f>
        <v>965</v>
      </c>
      <c r="C21" s="99">
        <f>SUM(C22:C29)</f>
        <v>950</v>
      </c>
      <c r="D21" s="60">
        <f aca="true" t="shared" si="1" ref="D21:D26">(C21/B21-1)*100</f>
        <v>-1.5544041450777257</v>
      </c>
    </row>
    <row r="22" spans="1:4" ht="19.5" customHeight="1">
      <c r="A22" s="136" t="s">
        <v>29</v>
      </c>
      <c r="B22" s="137">
        <v>405</v>
      </c>
      <c r="C22" s="101">
        <v>300</v>
      </c>
      <c r="D22" s="138">
        <f t="shared" si="1"/>
        <v>-25.92592592592593</v>
      </c>
    </row>
    <row r="23" spans="1:4" ht="19.5" customHeight="1">
      <c r="A23" s="136" t="s">
        <v>30</v>
      </c>
      <c r="B23" s="137">
        <v>106</v>
      </c>
      <c r="C23" s="101">
        <v>210</v>
      </c>
      <c r="D23" s="138">
        <f t="shared" si="1"/>
        <v>98.11320754716981</v>
      </c>
    </row>
    <row r="24" spans="1:4" ht="19.5" customHeight="1">
      <c r="A24" s="136" t="s">
        <v>31</v>
      </c>
      <c r="B24" s="137">
        <v>195</v>
      </c>
      <c r="C24" s="101">
        <v>200</v>
      </c>
      <c r="D24" s="138">
        <f t="shared" si="1"/>
        <v>2.564102564102555</v>
      </c>
    </row>
    <row r="25" spans="1:4" ht="19.5" customHeight="1">
      <c r="A25" s="136" t="s">
        <v>32</v>
      </c>
      <c r="B25" s="137"/>
      <c r="C25" s="101"/>
      <c r="D25" s="138"/>
    </row>
    <row r="26" spans="1:4" ht="19.5" customHeight="1">
      <c r="A26" s="139" t="s">
        <v>33</v>
      </c>
      <c r="B26" s="137">
        <v>152</v>
      </c>
      <c r="C26" s="101">
        <v>130</v>
      </c>
      <c r="D26" s="138">
        <f t="shared" si="1"/>
        <v>-14.473684210526317</v>
      </c>
    </row>
    <row r="27" spans="1:4" ht="19.5" customHeight="1">
      <c r="A27" s="136" t="s">
        <v>210</v>
      </c>
      <c r="B27" s="137"/>
      <c r="C27" s="101"/>
      <c r="D27" s="138"/>
    </row>
    <row r="28" spans="1:4" s="131" customFormat="1" ht="19.5" customHeight="1">
      <c r="A28" s="136" t="s">
        <v>34</v>
      </c>
      <c r="B28" s="101">
        <v>107</v>
      </c>
      <c r="C28" s="106">
        <v>110</v>
      </c>
      <c r="D28" s="138"/>
    </row>
    <row r="29" spans="1:4" s="131" customFormat="1" ht="19.5" customHeight="1">
      <c r="A29" s="136" t="s">
        <v>35</v>
      </c>
      <c r="B29" s="101"/>
      <c r="C29" s="140"/>
      <c r="D29" s="138"/>
    </row>
    <row r="30" spans="1:4" s="131" customFormat="1" ht="19.5" customHeight="1">
      <c r="A30" s="141" t="s">
        <v>211</v>
      </c>
      <c r="B30" s="99">
        <f>SUM(B21,B4)</f>
        <v>3002</v>
      </c>
      <c r="C30" s="99">
        <f>SUM(C21,C4)</f>
        <v>2250</v>
      </c>
      <c r="D30" s="60">
        <f>(C30/B30-1)*100</f>
        <v>-25.049966688874083</v>
      </c>
    </row>
    <row r="31" spans="1:4" ht="18.75" customHeight="1">
      <c r="A31" s="265" t="s">
        <v>1057</v>
      </c>
      <c r="B31" s="249"/>
      <c r="C31" s="249">
        <f>SUM(C32:C34)</f>
        <v>78093</v>
      </c>
      <c r="D31" s="249"/>
    </row>
    <row r="32" spans="1:4" ht="19.5" customHeight="1">
      <c r="A32" s="266" t="s">
        <v>1058</v>
      </c>
      <c r="B32" s="249"/>
      <c r="C32" s="249">
        <v>438</v>
      </c>
      <c r="D32" s="249"/>
    </row>
    <row r="33" spans="1:4" ht="19.5" customHeight="1">
      <c r="A33" s="266" t="s">
        <v>1059</v>
      </c>
      <c r="B33" s="249"/>
      <c r="C33" s="249">
        <v>46655</v>
      </c>
      <c r="D33" s="249"/>
    </row>
    <row r="34" spans="1:4" ht="19.5" customHeight="1">
      <c r="A34" s="266" t="s">
        <v>1060</v>
      </c>
      <c r="B34" s="249"/>
      <c r="C34" s="249">
        <v>31000</v>
      </c>
      <c r="D34" s="249"/>
    </row>
    <row r="35" spans="1:4" ht="19.5" customHeight="1">
      <c r="A35" s="267" t="s">
        <v>1061</v>
      </c>
      <c r="B35" s="249"/>
      <c r="C35" s="249"/>
      <c r="D35" s="249"/>
    </row>
    <row r="36" spans="1:4" ht="15">
      <c r="A36" s="265" t="s">
        <v>100</v>
      </c>
      <c r="B36" s="249"/>
      <c r="C36" s="268"/>
      <c r="D36" s="249"/>
    </row>
    <row r="37" spans="1:4" ht="15">
      <c r="A37" s="266" t="s">
        <v>1062</v>
      </c>
      <c r="B37" s="249"/>
      <c r="C37" s="268"/>
      <c r="D37" s="249"/>
    </row>
    <row r="38" spans="1:4" ht="15">
      <c r="A38" s="266" t="s">
        <v>1063</v>
      </c>
      <c r="B38" s="249"/>
      <c r="C38" s="268"/>
      <c r="D38" s="249"/>
    </row>
    <row r="39" spans="1:4" ht="15">
      <c r="A39" s="266" t="s">
        <v>1064</v>
      </c>
      <c r="B39" s="249"/>
      <c r="C39" s="268"/>
      <c r="D39" s="249"/>
    </row>
    <row r="40" spans="1:4" ht="15">
      <c r="A40" s="265" t="s">
        <v>1065</v>
      </c>
      <c r="B40" s="249"/>
      <c r="C40" s="249">
        <v>535</v>
      </c>
      <c r="D40" s="249"/>
    </row>
    <row r="41" spans="1:4" ht="15">
      <c r="A41" s="265" t="s">
        <v>1066</v>
      </c>
      <c r="B41" s="249"/>
      <c r="C41" s="246">
        <v>6134</v>
      </c>
      <c r="D41" s="249"/>
    </row>
    <row r="42" spans="1:4" ht="15">
      <c r="A42" s="269" t="s">
        <v>104</v>
      </c>
      <c r="B42" s="246"/>
      <c r="C42" s="246">
        <f>SUM(C30,C31,C35,C36,C40,C41)</f>
        <v>87012</v>
      </c>
      <c r="D42" s="2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36.875" style="111" customWidth="1"/>
    <col min="2" max="4" width="10.50390625" style="112" customWidth="1"/>
    <col min="5" max="5" width="14.25390625" style="111" customWidth="1"/>
    <col min="6" max="16384" width="9.00390625" style="111" customWidth="1"/>
  </cols>
  <sheetData>
    <row r="1" ht="18.75">
      <c r="A1" s="113"/>
    </row>
    <row r="2" spans="1:5" ht="42" customHeight="1">
      <c r="A2" s="390" t="s">
        <v>1055</v>
      </c>
      <c r="B2" s="378"/>
      <c r="C2" s="378"/>
      <c r="D2" s="378"/>
      <c r="E2" s="378"/>
    </row>
    <row r="3" spans="1:5" ht="19.5" customHeight="1" thickBot="1">
      <c r="A3" s="239" t="s">
        <v>1052</v>
      </c>
      <c r="B3" s="98"/>
      <c r="C3" s="114"/>
      <c r="D3" s="395" t="s">
        <v>42</v>
      </c>
      <c r="E3" s="395"/>
    </row>
    <row r="4" spans="1:5" s="109" customFormat="1" ht="21" customHeight="1">
      <c r="A4" s="403" t="s">
        <v>43</v>
      </c>
      <c r="B4" s="405" t="s">
        <v>213</v>
      </c>
      <c r="C4" s="409" t="s">
        <v>1056</v>
      </c>
      <c r="D4" s="405" t="s">
        <v>215</v>
      </c>
      <c r="E4" s="407" t="s">
        <v>216</v>
      </c>
    </row>
    <row r="5" spans="1:5" s="109" customFormat="1" ht="31.5" customHeight="1">
      <c r="A5" s="404"/>
      <c r="B5" s="406"/>
      <c r="C5" s="406"/>
      <c r="D5" s="406"/>
      <c r="E5" s="408"/>
    </row>
    <row r="6" spans="1:5" ht="21" customHeight="1">
      <c r="A6" s="80" t="s">
        <v>47</v>
      </c>
      <c r="B6" s="117">
        <v>8002</v>
      </c>
      <c r="C6" s="117">
        <v>8306</v>
      </c>
      <c r="D6" s="118">
        <f>(C6/B6-1)*100</f>
        <v>3.7990502374406487</v>
      </c>
      <c r="E6" s="119"/>
    </row>
    <row r="7" spans="1:5" ht="21" customHeight="1">
      <c r="A7" s="80" t="s">
        <v>48</v>
      </c>
      <c r="B7" s="117"/>
      <c r="C7" s="117">
        <v>0</v>
      </c>
      <c r="D7" s="118"/>
      <c r="E7" s="119"/>
    </row>
    <row r="8" spans="1:5" ht="21" customHeight="1">
      <c r="A8" s="80" t="s">
        <v>49</v>
      </c>
      <c r="B8" s="117">
        <v>37</v>
      </c>
      <c r="C8" s="117">
        <v>32</v>
      </c>
      <c r="D8" s="118">
        <f aca="true" t="shared" si="0" ref="D8:D31">(C8/B8-1)*100</f>
        <v>-13.513513513513509</v>
      </c>
      <c r="E8" s="119"/>
    </row>
    <row r="9" spans="1:5" ht="21" customHeight="1">
      <c r="A9" s="80" t="s">
        <v>50</v>
      </c>
      <c r="B9" s="117">
        <v>2744</v>
      </c>
      <c r="C9" s="117">
        <v>2578</v>
      </c>
      <c r="D9" s="118">
        <f t="shared" si="0"/>
        <v>-6.049562682215748</v>
      </c>
      <c r="E9" s="119"/>
    </row>
    <row r="10" spans="1:5" ht="21" customHeight="1">
      <c r="A10" s="80" t="s">
        <v>51</v>
      </c>
      <c r="B10" s="117">
        <v>8491</v>
      </c>
      <c r="C10" s="117">
        <v>8500</v>
      </c>
      <c r="D10" s="118">
        <f t="shared" si="0"/>
        <v>0.10599458249911375</v>
      </c>
      <c r="E10" s="119"/>
    </row>
    <row r="11" spans="1:5" ht="21" customHeight="1">
      <c r="A11" s="80" t="s">
        <v>52</v>
      </c>
      <c r="B11" s="117">
        <v>122</v>
      </c>
      <c r="C11" s="117">
        <v>231</v>
      </c>
      <c r="D11" s="118">
        <f t="shared" si="0"/>
        <v>89.34426229508196</v>
      </c>
      <c r="E11" s="119"/>
    </row>
    <row r="12" spans="1:5" ht="21" customHeight="1">
      <c r="A12" s="80" t="s">
        <v>217</v>
      </c>
      <c r="B12" s="117">
        <v>2623</v>
      </c>
      <c r="C12" s="117">
        <v>2750</v>
      </c>
      <c r="D12" s="118">
        <f t="shared" si="0"/>
        <v>4.84178421654593</v>
      </c>
      <c r="E12" s="119"/>
    </row>
    <row r="13" spans="1:5" ht="21" customHeight="1">
      <c r="A13" s="80" t="s">
        <v>54</v>
      </c>
      <c r="B13" s="117">
        <v>7488</v>
      </c>
      <c r="C13" s="117">
        <v>7478</v>
      </c>
      <c r="D13" s="118">
        <f t="shared" si="0"/>
        <v>-0.13354700854700807</v>
      </c>
      <c r="E13" s="119"/>
    </row>
    <row r="14" spans="1:5" ht="21" customHeight="1">
      <c r="A14" s="80" t="s">
        <v>55</v>
      </c>
      <c r="B14" s="117">
        <v>7041</v>
      </c>
      <c r="C14" s="117">
        <v>4973</v>
      </c>
      <c r="D14" s="118">
        <f t="shared" si="0"/>
        <v>-29.37082800738532</v>
      </c>
      <c r="E14" s="119"/>
    </row>
    <row r="15" spans="1:5" ht="21" customHeight="1">
      <c r="A15" s="80" t="s">
        <v>56</v>
      </c>
      <c r="B15" s="117">
        <v>1792</v>
      </c>
      <c r="C15" s="117">
        <v>1792</v>
      </c>
      <c r="D15" s="118">
        <f t="shared" si="0"/>
        <v>0</v>
      </c>
      <c r="E15" s="119"/>
    </row>
    <row r="16" spans="1:5" s="110" customFormat="1" ht="21" customHeight="1">
      <c r="A16" s="120" t="s">
        <v>57</v>
      </c>
      <c r="B16" s="121">
        <v>1019</v>
      </c>
      <c r="C16" s="117">
        <v>4978</v>
      </c>
      <c r="D16" s="118">
        <f t="shared" si="0"/>
        <v>388.51815505397445</v>
      </c>
      <c r="E16" s="123"/>
    </row>
    <row r="17" spans="1:5" s="110" customFormat="1" ht="21" customHeight="1">
      <c r="A17" s="120" t="s">
        <v>58</v>
      </c>
      <c r="B17" s="121">
        <v>23158</v>
      </c>
      <c r="C17" s="117">
        <v>23433</v>
      </c>
      <c r="D17" s="118">
        <f t="shared" si="0"/>
        <v>1.1874946022972566</v>
      </c>
      <c r="E17" s="123"/>
    </row>
    <row r="18" spans="1:5" s="110" customFormat="1" ht="21" customHeight="1">
      <c r="A18" s="120" t="s">
        <v>59</v>
      </c>
      <c r="B18" s="121">
        <v>3118</v>
      </c>
      <c r="C18" s="117">
        <v>6968</v>
      </c>
      <c r="D18" s="118">
        <f t="shared" si="0"/>
        <v>123.47658755612572</v>
      </c>
      <c r="E18" s="123"/>
    </row>
    <row r="19" spans="1:5" ht="21" customHeight="1">
      <c r="A19" s="124" t="s">
        <v>60</v>
      </c>
      <c r="B19" s="117">
        <v>707</v>
      </c>
      <c r="C19" s="117">
        <v>400</v>
      </c>
      <c r="D19" s="118">
        <f t="shared" si="0"/>
        <v>-43.42291371994342</v>
      </c>
      <c r="E19" s="119"/>
    </row>
    <row r="20" spans="1:5" ht="21" customHeight="1">
      <c r="A20" s="124" t="s">
        <v>61</v>
      </c>
      <c r="B20" s="117">
        <v>651</v>
      </c>
      <c r="C20" s="117">
        <v>191</v>
      </c>
      <c r="D20" s="118">
        <f t="shared" si="0"/>
        <v>-70.6605222734255</v>
      </c>
      <c r="E20" s="119"/>
    </row>
    <row r="21" spans="1:5" ht="21" customHeight="1">
      <c r="A21" s="125" t="s">
        <v>62</v>
      </c>
      <c r="B21" s="117"/>
      <c r="C21" s="117">
        <v>0</v>
      </c>
      <c r="D21" s="118"/>
      <c r="E21" s="119"/>
    </row>
    <row r="22" spans="1:5" ht="21" customHeight="1">
      <c r="A22" s="124" t="s">
        <v>63</v>
      </c>
      <c r="B22" s="117"/>
      <c r="C22" s="117">
        <v>0</v>
      </c>
      <c r="D22" s="118"/>
      <c r="E22" s="119"/>
    </row>
    <row r="23" spans="1:5" ht="21" customHeight="1">
      <c r="A23" s="126" t="s">
        <v>64</v>
      </c>
      <c r="B23" s="121">
        <v>1182</v>
      </c>
      <c r="C23" s="117">
        <v>1192</v>
      </c>
      <c r="D23" s="118">
        <f t="shared" si="0"/>
        <v>0.8460236886632888</v>
      </c>
      <c r="E23" s="119"/>
    </row>
    <row r="24" spans="1:5" ht="21" customHeight="1">
      <c r="A24" s="124" t="s">
        <v>65</v>
      </c>
      <c r="B24" s="117">
        <v>1169</v>
      </c>
      <c r="C24" s="117">
        <v>797</v>
      </c>
      <c r="D24" s="118">
        <f t="shared" si="0"/>
        <v>-31.822070145423442</v>
      </c>
      <c r="E24" s="119"/>
    </row>
    <row r="25" spans="1:5" ht="21" customHeight="1">
      <c r="A25" s="124" t="s">
        <v>218</v>
      </c>
      <c r="B25" s="117"/>
      <c r="C25" s="117">
        <v>0</v>
      </c>
      <c r="D25" s="118"/>
      <c r="E25" s="119"/>
    </row>
    <row r="26" spans="1:5" ht="21" customHeight="1">
      <c r="A26" s="124" t="s">
        <v>67</v>
      </c>
      <c r="B26" s="117">
        <v>1252</v>
      </c>
      <c r="C26" s="117">
        <v>1481</v>
      </c>
      <c r="D26" s="118">
        <f t="shared" si="0"/>
        <v>18.29073482428114</v>
      </c>
      <c r="E26" s="119"/>
    </row>
    <row r="27" spans="1:5" ht="21" customHeight="1">
      <c r="A27" s="125" t="s">
        <v>68</v>
      </c>
      <c r="B27" s="117">
        <v>1000</v>
      </c>
      <c r="C27" s="117">
        <v>1000</v>
      </c>
      <c r="D27" s="118">
        <f t="shared" si="0"/>
        <v>0</v>
      </c>
      <c r="E27" s="119"/>
    </row>
    <row r="28" spans="1:5" ht="21" customHeight="1">
      <c r="A28" s="124" t="s">
        <v>69</v>
      </c>
      <c r="B28" s="117">
        <v>617</v>
      </c>
      <c r="C28" s="117">
        <v>687</v>
      </c>
      <c r="D28" s="118">
        <f t="shared" si="0"/>
        <v>11.345218800648293</v>
      </c>
      <c r="E28" s="119"/>
    </row>
    <row r="29" spans="1:5" ht="21" customHeight="1">
      <c r="A29" s="124" t="s">
        <v>70</v>
      </c>
      <c r="B29" s="117">
        <v>2</v>
      </c>
      <c r="C29" s="117">
        <v>2</v>
      </c>
      <c r="D29" s="118">
        <f t="shared" si="0"/>
        <v>0</v>
      </c>
      <c r="E29" s="119"/>
    </row>
    <row r="30" spans="1:5" ht="21" customHeight="1">
      <c r="A30" s="80" t="s">
        <v>71</v>
      </c>
      <c r="B30" s="117"/>
      <c r="C30" s="117"/>
      <c r="D30" s="118"/>
      <c r="E30" s="119"/>
    </row>
    <row r="31" spans="1:5" ht="21" customHeight="1">
      <c r="A31" s="127" t="s">
        <v>72</v>
      </c>
      <c r="B31" s="128">
        <f>SUM(B6:B30)</f>
        <v>72215</v>
      </c>
      <c r="C31" s="128">
        <f>SUM(C6:C30)</f>
        <v>77769</v>
      </c>
      <c r="D31" s="118">
        <f t="shared" si="0"/>
        <v>7.690922938447686</v>
      </c>
      <c r="E31" s="119"/>
    </row>
    <row r="32" spans="1:5" ht="14.25">
      <c r="A32" s="270" t="s">
        <v>1067</v>
      </c>
      <c r="B32" s="271"/>
      <c r="C32" s="272">
        <v>2500</v>
      </c>
      <c r="D32" s="271"/>
      <c r="E32" s="273"/>
    </row>
    <row r="33" spans="1:5" ht="14.25">
      <c r="A33" s="270" t="s">
        <v>1070</v>
      </c>
      <c r="B33" s="271"/>
      <c r="C33" s="272">
        <v>5839</v>
      </c>
      <c r="D33" s="271"/>
      <c r="E33" s="273"/>
    </row>
    <row r="34" spans="1:5" ht="14.25">
      <c r="A34" s="270" t="s">
        <v>1068</v>
      </c>
      <c r="B34" s="274"/>
      <c r="C34" s="272"/>
      <c r="D34" s="274"/>
      <c r="E34" s="273"/>
    </row>
    <row r="35" spans="1:5" ht="15" thickBot="1">
      <c r="A35" s="275" t="s">
        <v>1069</v>
      </c>
      <c r="B35" s="276"/>
      <c r="C35" s="277">
        <f>SUM(C32:C34,C31)</f>
        <v>86108</v>
      </c>
      <c r="D35" s="276"/>
      <c r="E35" s="278"/>
    </row>
  </sheetData>
  <sheetProtection/>
  <mergeCells count="7">
    <mergeCell ref="A2:E2"/>
    <mergeCell ref="D3:E3"/>
    <mergeCell ref="A4:A5"/>
    <mergeCell ref="B4:B5"/>
    <mergeCell ref="D4:D5"/>
    <mergeCell ref="E4:E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723"/>
  <sheetViews>
    <sheetView zoomScalePageLayoutView="0" workbookViewId="0" topLeftCell="A1">
      <selection activeCell="C25" sqref="C25"/>
    </sheetView>
  </sheetViews>
  <sheetFormatPr defaultColWidth="28.375" defaultRowHeight="13.5"/>
  <cols>
    <col min="1" max="1" width="45.25390625" style="281" customWidth="1"/>
    <col min="2" max="2" width="22.00390625" style="114" customWidth="1"/>
    <col min="3" max="3" width="16.00390625" style="114" customWidth="1"/>
    <col min="4" max="16384" width="28.375" style="281" customWidth="1"/>
  </cols>
  <sheetData>
    <row r="1" spans="1:3" ht="36.75" customHeight="1">
      <c r="A1" s="410" t="s">
        <v>219</v>
      </c>
      <c r="B1" s="410"/>
      <c r="C1" s="410"/>
    </row>
    <row r="2" spans="1:3" ht="13.5">
      <c r="A2" s="281" t="s">
        <v>926</v>
      </c>
      <c r="C2" s="114" t="s">
        <v>3</v>
      </c>
    </row>
    <row r="3" spans="1:3" ht="15.75" customHeight="1">
      <c r="A3" s="99" t="s">
        <v>4</v>
      </c>
      <c r="B3" s="99" t="s">
        <v>173</v>
      </c>
      <c r="C3" s="99" t="s">
        <v>220</v>
      </c>
    </row>
    <row r="4" spans="1:3" ht="15.75" customHeight="1">
      <c r="A4" s="61" t="s">
        <v>221</v>
      </c>
      <c r="B4" s="100">
        <f>SUM(B5,B11,B17,B25,B29,B34,B43,B49,B55,B58,B64,B69,B72,B75,B78,B83,B87,B92,B96,B100,B104,B107,B111,B115,B119,B123)</f>
        <v>8306</v>
      </c>
      <c r="C4" s="101"/>
    </row>
    <row r="5" spans="1:3" ht="15.75" customHeight="1">
      <c r="A5" s="102" t="s">
        <v>222</v>
      </c>
      <c r="B5" s="101">
        <f>SUM(B6:B10)</f>
        <v>501</v>
      </c>
      <c r="C5" s="101"/>
    </row>
    <row r="6" spans="1:3" ht="15.75" customHeight="1">
      <c r="A6" s="102" t="s">
        <v>223</v>
      </c>
      <c r="B6" s="101">
        <v>421</v>
      </c>
      <c r="C6" s="101"/>
    </row>
    <row r="7" spans="1:3" ht="15.75" customHeight="1">
      <c r="A7" s="102" t="s">
        <v>224</v>
      </c>
      <c r="B7" s="101">
        <v>65</v>
      </c>
      <c r="C7" s="101"/>
    </row>
    <row r="8" spans="1:3" ht="15.75" customHeight="1">
      <c r="A8" s="103" t="s">
        <v>225</v>
      </c>
      <c r="B8" s="101"/>
      <c r="C8" s="101"/>
    </row>
    <row r="9" spans="1:3" ht="15.75" customHeight="1">
      <c r="A9" s="103" t="s">
        <v>226</v>
      </c>
      <c r="B9" s="101">
        <v>15</v>
      </c>
      <c r="C9" s="101"/>
    </row>
    <row r="10" spans="1:3" ht="15.75" customHeight="1">
      <c r="A10" s="61" t="s">
        <v>227</v>
      </c>
      <c r="B10" s="101"/>
      <c r="C10" s="101"/>
    </row>
    <row r="11" spans="1:3" ht="15.75" customHeight="1">
      <c r="A11" s="102" t="s">
        <v>228</v>
      </c>
      <c r="B11" s="101">
        <f>SUM(B12:B16)</f>
        <v>360</v>
      </c>
      <c r="C11" s="101"/>
    </row>
    <row r="12" spans="1:3" ht="15.75" customHeight="1">
      <c r="A12" s="102" t="s">
        <v>223</v>
      </c>
      <c r="B12" s="101">
        <v>287</v>
      </c>
      <c r="C12" s="101"/>
    </row>
    <row r="13" spans="1:3" ht="15.75" customHeight="1">
      <c r="A13" s="102" t="s">
        <v>224</v>
      </c>
      <c r="B13" s="101">
        <v>58</v>
      </c>
      <c r="C13" s="101"/>
    </row>
    <row r="14" spans="1:3" ht="15.75" customHeight="1">
      <c r="A14" s="103" t="s">
        <v>225</v>
      </c>
      <c r="B14" s="101"/>
      <c r="C14" s="101"/>
    </row>
    <row r="15" spans="1:3" ht="15.75" customHeight="1">
      <c r="A15" s="103" t="s">
        <v>229</v>
      </c>
      <c r="B15" s="101">
        <v>15</v>
      </c>
      <c r="C15" s="101"/>
    </row>
    <row r="16" spans="1:3" ht="15.75" customHeight="1">
      <c r="A16" s="103" t="s">
        <v>230</v>
      </c>
      <c r="B16" s="101"/>
      <c r="C16" s="101"/>
    </row>
    <row r="17" spans="1:3" ht="15.75" customHeight="1">
      <c r="A17" s="102" t="s">
        <v>231</v>
      </c>
      <c r="B17" s="101">
        <f>SUM(B18:B24)</f>
        <v>1569</v>
      </c>
      <c r="C17" s="101"/>
    </row>
    <row r="18" spans="1:3" ht="15.75" customHeight="1">
      <c r="A18" s="102" t="s">
        <v>223</v>
      </c>
      <c r="B18" s="101">
        <v>711</v>
      </c>
      <c r="C18" s="101"/>
    </row>
    <row r="19" spans="1:3" ht="15.75" customHeight="1">
      <c r="A19" s="102" t="s">
        <v>224</v>
      </c>
      <c r="B19" s="101">
        <v>72</v>
      </c>
      <c r="C19" s="101"/>
    </row>
    <row r="20" spans="1:3" ht="15.75" customHeight="1">
      <c r="A20" s="103" t="s">
        <v>225</v>
      </c>
      <c r="B20" s="101">
        <v>232</v>
      </c>
      <c r="C20" s="101"/>
    </row>
    <row r="21" spans="1:3" ht="15.75" customHeight="1">
      <c r="A21" s="103" t="s">
        <v>232</v>
      </c>
      <c r="B21" s="101">
        <v>5</v>
      </c>
      <c r="C21" s="101"/>
    </row>
    <row r="22" spans="1:3" ht="15.75" customHeight="1">
      <c r="A22" s="103" t="s">
        <v>233</v>
      </c>
      <c r="B22" s="101">
        <v>87</v>
      </c>
      <c r="C22" s="101"/>
    </row>
    <row r="23" spans="1:3" ht="15.75" customHeight="1">
      <c r="A23" s="102" t="s">
        <v>234</v>
      </c>
      <c r="B23" s="101">
        <v>50</v>
      </c>
      <c r="C23" s="101"/>
    </row>
    <row r="24" spans="1:3" ht="15.75" customHeight="1">
      <c r="A24" s="103" t="s">
        <v>235</v>
      </c>
      <c r="B24" s="101">
        <v>412</v>
      </c>
      <c r="C24" s="101"/>
    </row>
    <row r="25" spans="1:3" ht="15.75" customHeight="1">
      <c r="A25" s="102" t="s">
        <v>236</v>
      </c>
      <c r="B25" s="101">
        <f>SUM(B26:B28)</f>
        <v>395</v>
      </c>
      <c r="C25" s="101"/>
    </row>
    <row r="26" spans="1:3" ht="15.75" customHeight="1">
      <c r="A26" s="102" t="s">
        <v>223</v>
      </c>
      <c r="B26" s="101">
        <v>376</v>
      </c>
      <c r="C26" s="101"/>
    </row>
    <row r="27" spans="1:3" ht="15.75" customHeight="1">
      <c r="A27" s="102" t="s">
        <v>224</v>
      </c>
      <c r="B27" s="101">
        <v>19</v>
      </c>
      <c r="C27" s="101"/>
    </row>
    <row r="28" spans="1:3" ht="15.75" customHeight="1">
      <c r="A28" s="103" t="s">
        <v>237</v>
      </c>
      <c r="B28" s="101">
        <v>0</v>
      </c>
      <c r="C28" s="101"/>
    </row>
    <row r="29" spans="1:3" ht="15.75" customHeight="1">
      <c r="A29" s="103" t="s">
        <v>238</v>
      </c>
      <c r="B29" s="101">
        <f>SUM(B30:B33)</f>
        <v>215</v>
      </c>
      <c r="C29" s="101"/>
    </row>
    <row r="30" spans="1:3" ht="15.75" customHeight="1">
      <c r="A30" s="103" t="s">
        <v>223</v>
      </c>
      <c r="B30" s="101">
        <v>81</v>
      </c>
      <c r="C30" s="101"/>
    </row>
    <row r="31" spans="1:3" ht="15.75" customHeight="1">
      <c r="A31" s="61" t="s">
        <v>224</v>
      </c>
      <c r="B31" s="101">
        <v>40</v>
      </c>
      <c r="C31" s="101"/>
    </row>
    <row r="32" spans="1:3" ht="15.75" customHeight="1">
      <c r="A32" s="102" t="s">
        <v>239</v>
      </c>
      <c r="B32" s="101">
        <v>94</v>
      </c>
      <c r="C32" s="101"/>
    </row>
    <row r="33" spans="1:3" ht="15.75" customHeight="1">
      <c r="A33" s="103" t="s">
        <v>240</v>
      </c>
      <c r="B33" s="101">
        <v>0</v>
      </c>
      <c r="C33" s="101"/>
    </row>
    <row r="34" spans="1:3" ht="15.75" customHeight="1">
      <c r="A34" s="102" t="s">
        <v>241</v>
      </c>
      <c r="B34" s="101">
        <f>SUM(B35:B42)</f>
        <v>876</v>
      </c>
      <c r="C34" s="101"/>
    </row>
    <row r="35" spans="1:3" ht="15.75" customHeight="1">
      <c r="A35" s="103" t="s">
        <v>223</v>
      </c>
      <c r="B35" s="101">
        <v>149</v>
      </c>
      <c r="C35" s="101"/>
    </row>
    <row r="36" spans="1:3" ht="15.75" customHeight="1">
      <c r="A36" s="61" t="s">
        <v>224</v>
      </c>
      <c r="B36" s="101">
        <v>80</v>
      </c>
      <c r="C36" s="101"/>
    </row>
    <row r="37" spans="1:3" ht="15.75" customHeight="1">
      <c r="A37" s="61" t="s">
        <v>225</v>
      </c>
      <c r="B37" s="101"/>
      <c r="C37" s="101"/>
    </row>
    <row r="38" spans="1:3" ht="15.75" customHeight="1">
      <c r="A38" s="61" t="s">
        <v>242</v>
      </c>
      <c r="B38" s="101">
        <v>40</v>
      </c>
      <c r="C38" s="101"/>
    </row>
    <row r="39" spans="1:3" ht="15.75" customHeight="1">
      <c r="A39" s="102" t="s">
        <v>243</v>
      </c>
      <c r="B39" s="101">
        <v>50</v>
      </c>
      <c r="C39" s="101"/>
    </row>
    <row r="40" spans="1:3" ht="15.75" customHeight="1">
      <c r="A40" s="103" t="s">
        <v>244</v>
      </c>
      <c r="B40" s="101">
        <v>100</v>
      </c>
      <c r="C40" s="101"/>
    </row>
    <row r="41" spans="1:3" ht="15.75" customHeight="1">
      <c r="A41" s="103" t="s">
        <v>239</v>
      </c>
      <c r="B41" s="101">
        <v>417</v>
      </c>
      <c r="C41" s="101"/>
    </row>
    <row r="42" spans="1:3" ht="15.75" customHeight="1">
      <c r="A42" s="103" t="s">
        <v>245</v>
      </c>
      <c r="B42" s="101">
        <v>40</v>
      </c>
      <c r="C42" s="101"/>
    </row>
    <row r="43" spans="1:3" ht="15.75" customHeight="1">
      <c r="A43" s="102" t="s">
        <v>246</v>
      </c>
      <c r="B43" s="101">
        <f>SUM(B44:B48)</f>
        <v>300</v>
      </c>
      <c r="C43" s="101"/>
    </row>
    <row r="44" spans="1:3" ht="15.75" customHeight="1">
      <c r="A44" s="102" t="s">
        <v>223</v>
      </c>
      <c r="B44" s="101"/>
      <c r="C44" s="101"/>
    </row>
    <row r="45" spans="1:3" ht="15.75" customHeight="1">
      <c r="A45" s="102" t="s">
        <v>224</v>
      </c>
      <c r="B45" s="101"/>
      <c r="C45" s="101"/>
    </row>
    <row r="46" spans="1:3" ht="15.75" customHeight="1">
      <c r="A46" s="103" t="s">
        <v>247</v>
      </c>
      <c r="B46" s="101">
        <v>300</v>
      </c>
      <c r="C46" s="101"/>
    </row>
    <row r="47" spans="1:3" ht="15.75" customHeight="1">
      <c r="A47" s="103" t="s">
        <v>239</v>
      </c>
      <c r="B47" s="101"/>
      <c r="C47" s="101"/>
    </row>
    <row r="48" spans="1:3" ht="15.75" customHeight="1">
      <c r="A48" s="103" t="s">
        <v>248</v>
      </c>
      <c r="B48" s="101"/>
      <c r="C48" s="101"/>
    </row>
    <row r="49" spans="1:3" ht="15.75" customHeight="1">
      <c r="A49" s="103" t="s">
        <v>249</v>
      </c>
      <c r="B49" s="101">
        <f>SUM(B50:B54)</f>
        <v>215</v>
      </c>
      <c r="C49" s="101"/>
    </row>
    <row r="50" spans="1:3" ht="15.75" customHeight="1">
      <c r="A50" s="102" t="s">
        <v>223</v>
      </c>
      <c r="B50" s="101">
        <v>175</v>
      </c>
      <c r="C50" s="101"/>
    </row>
    <row r="51" spans="1:3" ht="15.75" customHeight="1">
      <c r="A51" s="102" t="s">
        <v>224</v>
      </c>
      <c r="B51" s="101">
        <v>10</v>
      </c>
      <c r="C51" s="101"/>
    </row>
    <row r="52" spans="1:3" ht="15.75" customHeight="1">
      <c r="A52" s="102" t="s">
        <v>225</v>
      </c>
      <c r="B52" s="101"/>
      <c r="C52" s="101"/>
    </row>
    <row r="53" spans="1:3" ht="15.75" customHeight="1">
      <c r="A53" s="103" t="s">
        <v>250</v>
      </c>
      <c r="B53" s="101">
        <v>30</v>
      </c>
      <c r="C53" s="101"/>
    </row>
    <row r="54" spans="1:3" ht="15.75" customHeight="1">
      <c r="A54" s="61" t="s">
        <v>251</v>
      </c>
      <c r="B54" s="101"/>
      <c r="C54" s="101"/>
    </row>
    <row r="55" spans="1:3" ht="15.75" customHeight="1">
      <c r="A55" s="102" t="s">
        <v>252</v>
      </c>
      <c r="B55" s="101">
        <f>SUM(B56:B57)</f>
        <v>0</v>
      </c>
      <c r="C55" s="101"/>
    </row>
    <row r="56" spans="1:3" ht="15.75" customHeight="1">
      <c r="A56" s="102" t="s">
        <v>223</v>
      </c>
      <c r="B56" s="101"/>
      <c r="C56" s="101"/>
    </row>
    <row r="57" spans="1:3" ht="15.75" customHeight="1">
      <c r="A57" s="103" t="s">
        <v>224</v>
      </c>
      <c r="B57" s="101"/>
      <c r="C57" s="101"/>
    </row>
    <row r="58" spans="1:3" ht="15.75" customHeight="1">
      <c r="A58" s="61" t="s">
        <v>253</v>
      </c>
      <c r="B58" s="101">
        <f>SUM(B59:B63)</f>
        <v>815</v>
      </c>
      <c r="C58" s="101"/>
    </row>
    <row r="59" spans="1:3" ht="15.75" customHeight="1">
      <c r="A59" s="102" t="s">
        <v>223</v>
      </c>
      <c r="B59" s="101">
        <v>637</v>
      </c>
      <c r="C59" s="101"/>
    </row>
    <row r="60" spans="1:3" ht="15.75" customHeight="1">
      <c r="A60" s="102" t="s">
        <v>224</v>
      </c>
      <c r="B60" s="101">
        <v>55</v>
      </c>
      <c r="C60" s="101"/>
    </row>
    <row r="61" spans="1:3" ht="15.75" customHeight="1">
      <c r="A61" s="103" t="s">
        <v>254</v>
      </c>
      <c r="B61" s="101">
        <v>20</v>
      </c>
      <c r="C61" s="101"/>
    </row>
    <row r="62" spans="1:3" ht="15.75" customHeight="1">
      <c r="A62" s="102" t="s">
        <v>239</v>
      </c>
      <c r="B62" s="101"/>
      <c r="C62" s="101"/>
    </row>
    <row r="63" spans="1:3" ht="15.75" customHeight="1">
      <c r="A63" s="102" t="s">
        <v>255</v>
      </c>
      <c r="B63" s="101">
        <v>103</v>
      </c>
      <c r="C63" s="101"/>
    </row>
    <row r="64" spans="1:3" ht="15.75" customHeight="1">
      <c r="A64" s="61" t="s">
        <v>256</v>
      </c>
      <c r="B64" s="101">
        <f>SUM(B65:B68)</f>
        <v>131</v>
      </c>
      <c r="C64" s="101"/>
    </row>
    <row r="65" spans="1:3" ht="15.75" customHeight="1">
      <c r="A65" s="102" t="s">
        <v>223</v>
      </c>
      <c r="B65" s="101"/>
      <c r="C65" s="101"/>
    </row>
    <row r="66" spans="1:3" ht="15.75" customHeight="1">
      <c r="A66" s="102" t="s">
        <v>224</v>
      </c>
      <c r="B66" s="101"/>
      <c r="C66" s="101"/>
    </row>
    <row r="67" spans="1:3" ht="15.75" customHeight="1">
      <c r="A67" s="102" t="s">
        <v>257</v>
      </c>
      <c r="B67" s="101">
        <v>100</v>
      </c>
      <c r="C67" s="101"/>
    </row>
    <row r="68" spans="1:3" ht="15.75" customHeight="1">
      <c r="A68" s="103" t="s">
        <v>258</v>
      </c>
      <c r="B68" s="101">
        <v>31</v>
      </c>
      <c r="C68" s="101"/>
    </row>
    <row r="69" spans="1:3" ht="15.75" customHeight="1">
      <c r="A69" s="103" t="s">
        <v>259</v>
      </c>
      <c r="B69" s="101">
        <f>SUM(B70:B71)</f>
        <v>0</v>
      </c>
      <c r="C69" s="101"/>
    </row>
    <row r="70" spans="1:3" ht="15.75" customHeight="1">
      <c r="A70" s="103" t="s">
        <v>223</v>
      </c>
      <c r="B70" s="101"/>
      <c r="C70" s="101"/>
    </row>
    <row r="71" spans="1:3" ht="15.75" customHeight="1">
      <c r="A71" s="61" t="s">
        <v>224</v>
      </c>
      <c r="B71" s="101"/>
      <c r="C71" s="101"/>
    </row>
    <row r="72" spans="1:3" ht="15.75" customHeight="1">
      <c r="A72" s="102" t="s">
        <v>260</v>
      </c>
      <c r="B72" s="101">
        <f>SUM(B73:B74)</f>
        <v>0</v>
      </c>
      <c r="C72" s="101"/>
    </row>
    <row r="73" spans="1:3" ht="15.75" customHeight="1">
      <c r="A73" s="102" t="s">
        <v>223</v>
      </c>
      <c r="B73" s="101"/>
      <c r="C73" s="101"/>
    </row>
    <row r="74" spans="1:3" ht="15.75" customHeight="1">
      <c r="A74" s="102" t="s">
        <v>224</v>
      </c>
      <c r="B74" s="101"/>
      <c r="C74" s="101"/>
    </row>
    <row r="75" spans="1:3" ht="15.75" customHeight="1">
      <c r="A75" s="102" t="s">
        <v>261</v>
      </c>
      <c r="B75" s="101">
        <f>SUM(B76:B77)</f>
        <v>0</v>
      </c>
      <c r="C75" s="101"/>
    </row>
    <row r="76" spans="1:3" ht="15.75" customHeight="1">
      <c r="A76" s="102" t="s">
        <v>223</v>
      </c>
      <c r="B76" s="101"/>
      <c r="C76" s="101"/>
    </row>
    <row r="77" spans="1:3" ht="15.75" customHeight="1">
      <c r="A77" s="103" t="s">
        <v>224</v>
      </c>
      <c r="B77" s="101"/>
      <c r="C77" s="101"/>
    </row>
    <row r="78" spans="1:3" ht="15.75" customHeight="1">
      <c r="A78" s="103" t="s">
        <v>262</v>
      </c>
      <c r="B78" s="101">
        <f>SUM(B79:B82)</f>
        <v>101</v>
      </c>
      <c r="C78" s="101"/>
    </row>
    <row r="79" spans="1:3" ht="15.75" customHeight="1">
      <c r="A79" s="103" t="s">
        <v>223</v>
      </c>
      <c r="B79" s="101"/>
      <c r="C79" s="101"/>
    </row>
    <row r="80" spans="1:3" ht="15.75" customHeight="1">
      <c r="A80" s="103" t="s">
        <v>224</v>
      </c>
      <c r="B80" s="101"/>
      <c r="C80" s="101"/>
    </row>
    <row r="81" spans="1:3" ht="15.75" customHeight="1">
      <c r="A81" s="102" t="s">
        <v>263</v>
      </c>
      <c r="B81" s="101">
        <v>83</v>
      </c>
      <c r="C81" s="101"/>
    </row>
    <row r="82" spans="1:3" ht="15.75" customHeight="1">
      <c r="A82" s="102" t="s">
        <v>264</v>
      </c>
      <c r="B82" s="101">
        <v>18</v>
      </c>
      <c r="C82" s="101"/>
    </row>
    <row r="83" spans="1:3" ht="15.75" customHeight="1">
      <c r="A83" s="103" t="s">
        <v>265</v>
      </c>
      <c r="B83" s="101">
        <f>SUM(B84:B86)</f>
        <v>43</v>
      </c>
      <c r="C83" s="101"/>
    </row>
    <row r="84" spans="1:3" ht="15.75" customHeight="1">
      <c r="A84" s="103" t="s">
        <v>223</v>
      </c>
      <c r="B84" s="101">
        <v>40</v>
      </c>
      <c r="C84" s="101"/>
    </row>
    <row r="85" spans="1:3" ht="15.75" customHeight="1">
      <c r="A85" s="103" t="s">
        <v>224</v>
      </c>
      <c r="B85" s="101"/>
      <c r="C85" s="101"/>
    </row>
    <row r="86" spans="1:3" ht="15.75" customHeight="1">
      <c r="A86" s="102" t="s">
        <v>266</v>
      </c>
      <c r="B86" s="101">
        <v>3</v>
      </c>
      <c r="C86" s="101"/>
    </row>
    <row r="87" spans="1:3" ht="15.75" customHeight="1">
      <c r="A87" s="103" t="s">
        <v>267</v>
      </c>
      <c r="B87" s="101">
        <f>SUM(B88:B91)</f>
        <v>213</v>
      </c>
      <c r="C87" s="101"/>
    </row>
    <row r="88" spans="1:3" ht="15.75" customHeight="1">
      <c r="A88" s="103" t="s">
        <v>223</v>
      </c>
      <c r="B88" s="101">
        <v>128</v>
      </c>
      <c r="C88" s="101"/>
    </row>
    <row r="89" spans="1:3" ht="15.75" customHeight="1">
      <c r="A89" s="103" t="s">
        <v>224</v>
      </c>
      <c r="B89" s="101"/>
      <c r="C89" s="101"/>
    </row>
    <row r="90" spans="1:3" ht="15.75" customHeight="1">
      <c r="A90" s="103" t="s">
        <v>239</v>
      </c>
      <c r="B90" s="101">
        <v>45</v>
      </c>
      <c r="C90" s="101"/>
    </row>
    <row r="91" spans="1:3" ht="15.75" customHeight="1">
      <c r="A91" s="103" t="s">
        <v>268</v>
      </c>
      <c r="B91" s="101">
        <v>40</v>
      </c>
      <c r="C91" s="101"/>
    </row>
    <row r="92" spans="1:3" ht="15.75" customHeight="1">
      <c r="A92" s="103" t="s">
        <v>269</v>
      </c>
      <c r="B92" s="101">
        <f>SUM(B93:B95)</f>
        <v>835</v>
      </c>
      <c r="C92" s="101"/>
    </row>
    <row r="93" spans="1:3" ht="15.75" customHeight="1">
      <c r="A93" s="103" t="s">
        <v>223</v>
      </c>
      <c r="B93" s="101">
        <v>538</v>
      </c>
      <c r="C93" s="101"/>
    </row>
    <row r="94" spans="1:3" ht="15.75" customHeight="1">
      <c r="A94" s="102" t="s">
        <v>224</v>
      </c>
      <c r="B94" s="101">
        <v>57</v>
      </c>
      <c r="C94" s="101"/>
    </row>
    <row r="95" spans="1:3" ht="15.75" customHeight="1">
      <c r="A95" s="103" t="s">
        <v>270</v>
      </c>
      <c r="B95" s="101">
        <v>240</v>
      </c>
      <c r="C95" s="101"/>
    </row>
    <row r="96" spans="1:3" ht="15.75" customHeight="1">
      <c r="A96" s="103" t="s">
        <v>271</v>
      </c>
      <c r="B96" s="101">
        <f>SUM(B97:B99)</f>
        <v>547</v>
      </c>
      <c r="C96" s="101"/>
    </row>
    <row r="97" spans="1:3" ht="15.75" customHeight="1">
      <c r="A97" s="102" t="s">
        <v>223</v>
      </c>
      <c r="B97" s="101">
        <v>458</v>
      </c>
      <c r="C97" s="101"/>
    </row>
    <row r="98" spans="1:3" ht="15.75" customHeight="1">
      <c r="A98" s="102" t="s">
        <v>224</v>
      </c>
      <c r="B98" s="101">
        <v>53</v>
      </c>
      <c r="C98" s="101"/>
    </row>
    <row r="99" spans="1:3" ht="15.75" customHeight="1">
      <c r="A99" s="103" t="s">
        <v>272</v>
      </c>
      <c r="B99" s="101">
        <v>36</v>
      </c>
      <c r="C99" s="101"/>
    </row>
    <row r="100" spans="1:3" ht="15.75" customHeight="1">
      <c r="A100" s="103" t="s">
        <v>273</v>
      </c>
      <c r="B100" s="101">
        <f>SUM(B101:B103)</f>
        <v>238</v>
      </c>
      <c r="C100" s="101"/>
    </row>
    <row r="101" spans="1:3" ht="15.75" customHeight="1">
      <c r="A101" s="61" t="s">
        <v>223</v>
      </c>
      <c r="B101" s="101">
        <v>168</v>
      </c>
      <c r="C101" s="101"/>
    </row>
    <row r="102" spans="1:3" ht="15.75" customHeight="1">
      <c r="A102" s="102" t="s">
        <v>224</v>
      </c>
      <c r="B102" s="101"/>
      <c r="C102" s="101"/>
    </row>
    <row r="103" spans="1:3" ht="15.75" customHeight="1">
      <c r="A103" s="103" t="s">
        <v>274</v>
      </c>
      <c r="B103" s="101">
        <v>70</v>
      </c>
      <c r="C103" s="101"/>
    </row>
    <row r="104" spans="1:3" ht="15.75" customHeight="1">
      <c r="A104" s="103" t="s">
        <v>275</v>
      </c>
      <c r="B104" s="101">
        <f>SUM(B105:B106)</f>
        <v>116</v>
      </c>
      <c r="C104" s="101"/>
    </row>
    <row r="105" spans="1:3" ht="15.75" customHeight="1">
      <c r="A105" s="103" t="s">
        <v>223</v>
      </c>
      <c r="B105" s="101">
        <v>108</v>
      </c>
      <c r="C105" s="101"/>
    </row>
    <row r="106" spans="1:3" ht="15.75" customHeight="1">
      <c r="A106" s="102" t="s">
        <v>224</v>
      </c>
      <c r="B106" s="101">
        <v>8</v>
      </c>
      <c r="C106" s="101"/>
    </row>
    <row r="107" spans="1:3" ht="15.75" customHeight="1">
      <c r="A107" s="103" t="s">
        <v>276</v>
      </c>
      <c r="B107" s="99">
        <f>SUM(B108:B110)</f>
        <v>0</v>
      </c>
      <c r="C107" s="99"/>
    </row>
    <row r="108" spans="1:3" ht="15.75" customHeight="1">
      <c r="A108" s="103" t="s">
        <v>223</v>
      </c>
      <c r="B108" s="101"/>
      <c r="C108" s="101"/>
    </row>
    <row r="109" spans="1:3" ht="15.75" customHeight="1">
      <c r="A109" s="61" t="s">
        <v>224</v>
      </c>
      <c r="B109" s="101"/>
      <c r="C109" s="101"/>
    </row>
    <row r="110" spans="1:3" ht="15.75" customHeight="1">
      <c r="A110" s="102" t="s">
        <v>277</v>
      </c>
      <c r="B110" s="104"/>
      <c r="C110" s="101"/>
    </row>
    <row r="111" spans="1:3" ht="15.75" customHeight="1">
      <c r="A111" s="103" t="s">
        <v>278</v>
      </c>
      <c r="B111" s="104">
        <f>SUM(B112:B114)</f>
        <v>0</v>
      </c>
      <c r="C111" s="101"/>
    </row>
    <row r="112" spans="1:3" ht="15.75" customHeight="1">
      <c r="A112" s="103" t="s">
        <v>223</v>
      </c>
      <c r="B112" s="105"/>
      <c r="C112" s="101"/>
    </row>
    <row r="113" spans="1:3" ht="15.75" customHeight="1">
      <c r="A113" s="103" t="s">
        <v>224</v>
      </c>
      <c r="B113" s="105"/>
      <c r="C113" s="101"/>
    </row>
    <row r="114" spans="1:3" ht="15.75" customHeight="1">
      <c r="A114" s="102" t="s">
        <v>225</v>
      </c>
      <c r="B114" s="105"/>
      <c r="C114" s="101"/>
    </row>
    <row r="115" spans="1:3" ht="15.75" customHeight="1">
      <c r="A115" s="102" t="s">
        <v>279</v>
      </c>
      <c r="B115" s="105">
        <f>SUM(B116:B118)</f>
        <v>47</v>
      </c>
      <c r="C115" s="101"/>
    </row>
    <row r="116" spans="1:3" ht="15.75" customHeight="1">
      <c r="A116" s="102" t="s">
        <v>223</v>
      </c>
      <c r="B116" s="105">
        <v>37</v>
      </c>
      <c r="C116" s="101"/>
    </row>
    <row r="117" spans="1:3" ht="15.75" customHeight="1">
      <c r="A117" s="102" t="s">
        <v>224</v>
      </c>
      <c r="B117" s="105"/>
      <c r="C117" s="101"/>
    </row>
    <row r="118" spans="1:3" ht="15.75" customHeight="1">
      <c r="A118" s="102" t="s">
        <v>280</v>
      </c>
      <c r="B118" s="104">
        <v>10</v>
      </c>
      <c r="C118" s="101"/>
    </row>
    <row r="119" spans="1:3" ht="15.75" customHeight="1">
      <c r="A119" s="102" t="s">
        <v>281</v>
      </c>
      <c r="B119" s="104">
        <f>SUM(B120:B122)</f>
        <v>789</v>
      </c>
      <c r="C119" s="101"/>
    </row>
    <row r="120" spans="1:3" ht="15.75" customHeight="1">
      <c r="A120" s="102" t="s">
        <v>223</v>
      </c>
      <c r="B120" s="101">
        <v>654</v>
      </c>
      <c r="C120" s="101"/>
    </row>
    <row r="121" spans="1:3" ht="15.75" customHeight="1">
      <c r="A121" s="102" t="s">
        <v>224</v>
      </c>
      <c r="B121" s="101">
        <v>40</v>
      </c>
      <c r="C121" s="101"/>
    </row>
    <row r="122" spans="1:3" ht="15.75" customHeight="1">
      <c r="A122" s="102" t="s">
        <v>282</v>
      </c>
      <c r="B122" s="101">
        <v>95</v>
      </c>
      <c r="C122" s="101"/>
    </row>
    <row r="123" spans="1:3" ht="15.75" customHeight="1">
      <c r="A123" s="102" t="s">
        <v>283</v>
      </c>
      <c r="B123" s="101">
        <f>SUM(B124:B125)</f>
        <v>0</v>
      </c>
      <c r="C123" s="101"/>
    </row>
    <row r="124" spans="1:3" ht="15.75" customHeight="1">
      <c r="A124" s="103" t="s">
        <v>284</v>
      </c>
      <c r="B124" s="101"/>
      <c r="C124" s="101"/>
    </row>
    <row r="125" spans="1:3" ht="15.75" customHeight="1">
      <c r="A125" s="103" t="s">
        <v>285</v>
      </c>
      <c r="B125" s="101"/>
      <c r="C125" s="101"/>
    </row>
    <row r="126" spans="1:3" ht="15.75" customHeight="1">
      <c r="A126" s="61" t="s">
        <v>48</v>
      </c>
      <c r="B126" s="101">
        <f>SUM(B127:B128)</f>
        <v>0</v>
      </c>
      <c r="C126" s="101"/>
    </row>
    <row r="127" spans="1:3" ht="15.75" customHeight="1">
      <c r="A127" s="102" t="s">
        <v>286</v>
      </c>
      <c r="B127" s="101"/>
      <c r="C127" s="101"/>
    </row>
    <row r="128" spans="1:3" ht="15.75" customHeight="1">
      <c r="A128" s="102" t="s">
        <v>287</v>
      </c>
      <c r="B128" s="101"/>
      <c r="C128" s="101"/>
    </row>
    <row r="129" spans="1:3" ht="15.75" customHeight="1">
      <c r="A129" s="61" t="s">
        <v>49</v>
      </c>
      <c r="B129" s="101">
        <f>SUM(B130,B134)</f>
        <v>32</v>
      </c>
      <c r="C129" s="101"/>
    </row>
    <row r="130" spans="1:3" ht="15.75" customHeight="1">
      <c r="A130" s="103" t="s">
        <v>288</v>
      </c>
      <c r="B130" s="101">
        <f>SUM(B131:B133)</f>
        <v>32</v>
      </c>
      <c r="C130" s="101"/>
    </row>
    <row r="131" spans="1:3" ht="15.75" customHeight="1">
      <c r="A131" s="102" t="s">
        <v>289</v>
      </c>
      <c r="B131" s="101"/>
      <c r="C131" s="101"/>
    </row>
    <row r="132" spans="1:3" ht="15.75" customHeight="1">
      <c r="A132" s="102" t="s">
        <v>290</v>
      </c>
      <c r="B132" s="101"/>
      <c r="C132" s="101"/>
    </row>
    <row r="133" spans="1:3" ht="15.75" customHeight="1">
      <c r="A133" s="103" t="s">
        <v>291</v>
      </c>
      <c r="B133" s="101">
        <v>32</v>
      </c>
      <c r="C133" s="101"/>
    </row>
    <row r="134" spans="1:3" ht="15.75" customHeight="1">
      <c r="A134" s="103" t="s">
        <v>292</v>
      </c>
      <c r="B134" s="101"/>
      <c r="C134" s="101"/>
    </row>
    <row r="135" spans="1:3" ht="15.75" customHeight="1">
      <c r="A135" s="61" t="s">
        <v>50</v>
      </c>
      <c r="B135" s="101">
        <f>SUM(B136,B139,B146,B149,B152,B155,B161,B164,B167,B170,B172)</f>
        <v>2578</v>
      </c>
      <c r="C135" s="101"/>
    </row>
    <row r="136" spans="1:3" ht="15.75" customHeight="1">
      <c r="A136" s="102" t="s">
        <v>293</v>
      </c>
      <c r="B136" s="101">
        <f>SUM(B137:B138)</f>
        <v>25</v>
      </c>
      <c r="C136" s="101"/>
    </row>
    <row r="137" spans="1:3" ht="15.75" customHeight="1">
      <c r="A137" s="102" t="s">
        <v>294</v>
      </c>
      <c r="B137" s="101"/>
      <c r="C137" s="101"/>
    </row>
    <row r="138" spans="1:3" ht="15.75" customHeight="1">
      <c r="A138" s="103" t="s">
        <v>295</v>
      </c>
      <c r="B138" s="101">
        <v>25</v>
      </c>
      <c r="C138" s="101"/>
    </row>
    <row r="139" spans="1:3" ht="15.75" customHeight="1">
      <c r="A139" s="103" t="s">
        <v>296</v>
      </c>
      <c r="B139" s="101">
        <f>SUM(B140:B145)</f>
        <v>2271</v>
      </c>
      <c r="C139" s="101"/>
    </row>
    <row r="140" spans="1:3" ht="15.75" customHeight="1">
      <c r="A140" s="103" t="s">
        <v>223</v>
      </c>
      <c r="B140" s="101">
        <v>1583</v>
      </c>
      <c r="C140" s="101"/>
    </row>
    <row r="141" spans="1:3" ht="15.75" customHeight="1">
      <c r="A141" s="103" t="s">
        <v>224</v>
      </c>
      <c r="B141" s="101">
        <v>0</v>
      </c>
      <c r="C141" s="101"/>
    </row>
    <row r="142" spans="1:3" ht="15.75" customHeight="1">
      <c r="A142" s="103" t="s">
        <v>225</v>
      </c>
      <c r="B142" s="101"/>
      <c r="C142" s="101"/>
    </row>
    <row r="143" spans="1:3" ht="15.75" customHeight="1">
      <c r="A143" s="103" t="s">
        <v>243</v>
      </c>
      <c r="B143" s="101">
        <v>50</v>
      </c>
      <c r="C143" s="101"/>
    </row>
    <row r="144" spans="1:3" ht="15.75" customHeight="1">
      <c r="A144" s="103" t="s">
        <v>297</v>
      </c>
      <c r="B144" s="101">
        <v>47</v>
      </c>
      <c r="C144" s="101"/>
    </row>
    <row r="145" spans="1:3" ht="15.75" customHeight="1">
      <c r="A145" s="103" t="s">
        <v>298</v>
      </c>
      <c r="B145" s="101">
        <v>591</v>
      </c>
      <c r="C145" s="101"/>
    </row>
    <row r="146" spans="1:3" ht="15.75" customHeight="1">
      <c r="A146" s="102" t="s">
        <v>299</v>
      </c>
      <c r="B146" s="101">
        <f>SUM(B147:B148)</f>
        <v>0</v>
      </c>
      <c r="C146" s="101"/>
    </row>
    <row r="147" spans="1:3" ht="15.75" customHeight="1">
      <c r="A147" s="102" t="s">
        <v>223</v>
      </c>
      <c r="B147" s="101"/>
      <c r="C147" s="101"/>
    </row>
    <row r="148" spans="1:3" ht="15.75" customHeight="1">
      <c r="A148" s="102" t="s">
        <v>224</v>
      </c>
      <c r="B148" s="101"/>
      <c r="C148" s="101"/>
    </row>
    <row r="149" spans="1:3" ht="15.75" customHeight="1">
      <c r="A149" s="102" t="s">
        <v>300</v>
      </c>
      <c r="B149" s="101">
        <f>SUM(B150:B151)</f>
        <v>0</v>
      </c>
      <c r="C149" s="101"/>
    </row>
    <row r="150" spans="1:3" ht="15.75" customHeight="1">
      <c r="A150" s="102" t="s">
        <v>223</v>
      </c>
      <c r="B150" s="101"/>
      <c r="C150" s="101"/>
    </row>
    <row r="151" spans="1:3" ht="15.75" customHeight="1">
      <c r="A151" s="102" t="s">
        <v>224</v>
      </c>
      <c r="B151" s="101"/>
      <c r="C151" s="101"/>
    </row>
    <row r="152" spans="1:3" ht="15.75" customHeight="1">
      <c r="A152" s="61" t="s">
        <v>301</v>
      </c>
      <c r="B152" s="101">
        <f>SUM(B153:B154)</f>
        <v>0</v>
      </c>
      <c r="C152" s="101"/>
    </row>
    <row r="153" spans="1:3" ht="15.75" customHeight="1">
      <c r="A153" s="102" t="s">
        <v>223</v>
      </c>
      <c r="B153" s="101"/>
      <c r="C153" s="101"/>
    </row>
    <row r="154" spans="1:3" ht="15.75" customHeight="1">
      <c r="A154" s="102" t="s">
        <v>224</v>
      </c>
      <c r="B154" s="101"/>
      <c r="C154" s="101"/>
    </row>
    <row r="155" spans="1:3" ht="15.75" customHeight="1">
      <c r="A155" s="102" t="s">
        <v>302</v>
      </c>
      <c r="B155" s="101">
        <f>SUM(B156:B160)</f>
        <v>282</v>
      </c>
      <c r="C155" s="101"/>
    </row>
    <row r="156" spans="1:3" ht="15.75" customHeight="1">
      <c r="A156" s="103" t="s">
        <v>223</v>
      </c>
      <c r="B156" s="101">
        <v>125</v>
      </c>
      <c r="C156" s="101"/>
    </row>
    <row r="157" spans="1:3" ht="15.75" customHeight="1">
      <c r="A157" s="103" t="s">
        <v>224</v>
      </c>
      <c r="B157" s="101"/>
      <c r="C157" s="101"/>
    </row>
    <row r="158" spans="1:3" ht="15.75" customHeight="1">
      <c r="A158" s="102" t="s">
        <v>303</v>
      </c>
      <c r="B158" s="101">
        <v>30</v>
      </c>
      <c r="C158" s="101"/>
    </row>
    <row r="159" spans="1:3" ht="15.75" customHeight="1">
      <c r="A159" s="103" t="s">
        <v>239</v>
      </c>
      <c r="B159" s="101">
        <v>41</v>
      </c>
      <c r="C159" s="101"/>
    </row>
    <row r="160" spans="1:3" ht="15.75" customHeight="1">
      <c r="A160" s="102" t="s">
        <v>304</v>
      </c>
      <c r="B160" s="101">
        <v>86</v>
      </c>
      <c r="C160" s="101"/>
    </row>
    <row r="161" spans="1:3" ht="15.75" customHeight="1">
      <c r="A161" s="102" t="s">
        <v>305</v>
      </c>
      <c r="B161" s="101">
        <f>SUM(B162:B163)</f>
        <v>0</v>
      </c>
      <c r="C161" s="101"/>
    </row>
    <row r="162" spans="1:3" ht="15.75" customHeight="1">
      <c r="A162" s="102" t="s">
        <v>223</v>
      </c>
      <c r="B162" s="101"/>
      <c r="C162" s="101"/>
    </row>
    <row r="163" spans="1:3" ht="15.75" customHeight="1">
      <c r="A163" s="103" t="s">
        <v>224</v>
      </c>
      <c r="B163" s="101"/>
      <c r="C163" s="101"/>
    </row>
    <row r="164" spans="1:3" ht="15.75" customHeight="1">
      <c r="A164" s="103" t="s">
        <v>306</v>
      </c>
      <c r="B164" s="101">
        <f>SUM(B165:B166)</f>
        <v>0</v>
      </c>
      <c r="C164" s="101"/>
    </row>
    <row r="165" spans="1:3" ht="15.75" customHeight="1">
      <c r="A165" s="103" t="s">
        <v>223</v>
      </c>
      <c r="B165" s="101"/>
      <c r="C165" s="101"/>
    </row>
    <row r="166" spans="1:3" ht="15.75" customHeight="1">
      <c r="A166" s="103" t="s">
        <v>224</v>
      </c>
      <c r="B166" s="101"/>
      <c r="C166" s="101"/>
    </row>
    <row r="167" spans="1:3" ht="15.75" customHeight="1">
      <c r="A167" s="61" t="s">
        <v>307</v>
      </c>
      <c r="B167" s="101">
        <f>SUM(B168:B169)</f>
        <v>0</v>
      </c>
      <c r="C167" s="101"/>
    </row>
    <row r="168" spans="1:3" ht="15.75" customHeight="1">
      <c r="A168" s="102" t="s">
        <v>223</v>
      </c>
      <c r="B168" s="101"/>
      <c r="C168" s="101"/>
    </row>
    <row r="169" spans="1:3" ht="15.75" customHeight="1">
      <c r="A169" s="102" t="s">
        <v>224</v>
      </c>
      <c r="B169" s="101"/>
      <c r="C169" s="101"/>
    </row>
    <row r="170" spans="1:3" ht="15.75" customHeight="1">
      <c r="A170" s="102" t="s">
        <v>308</v>
      </c>
      <c r="B170" s="101">
        <f>SUM(B171:B171)</f>
        <v>0</v>
      </c>
      <c r="C170" s="101"/>
    </row>
    <row r="171" spans="1:3" ht="15.75" customHeight="1">
      <c r="A171" s="102" t="s">
        <v>223</v>
      </c>
      <c r="B171" s="101"/>
      <c r="C171" s="101"/>
    </row>
    <row r="172" spans="1:3" ht="15.75" customHeight="1">
      <c r="A172" s="102" t="s">
        <v>309</v>
      </c>
      <c r="B172" s="101">
        <f>SUM(B173:B174)</f>
        <v>0</v>
      </c>
      <c r="C172" s="101"/>
    </row>
    <row r="173" spans="1:3" ht="15.75" customHeight="1">
      <c r="A173" s="102" t="s">
        <v>310</v>
      </c>
      <c r="B173" s="101"/>
      <c r="C173" s="101"/>
    </row>
    <row r="174" spans="1:3" ht="15.75" customHeight="1">
      <c r="A174" s="102" t="s">
        <v>311</v>
      </c>
      <c r="B174" s="101"/>
      <c r="C174" s="101"/>
    </row>
    <row r="175" spans="1:3" ht="15.75" customHeight="1">
      <c r="A175" s="61" t="s">
        <v>51</v>
      </c>
      <c r="B175" s="101">
        <f>SUM(B176,B181,B188,B190,B192,B194,B198,B200,B206,B208)</f>
        <v>8500</v>
      </c>
      <c r="C175" s="101"/>
    </row>
    <row r="176" spans="1:3" ht="15.75" customHeight="1">
      <c r="A176" s="103" t="s">
        <v>312</v>
      </c>
      <c r="B176" s="101">
        <f>SUM(B177:B180)</f>
        <v>486</v>
      </c>
      <c r="C176" s="101"/>
    </row>
    <row r="177" spans="1:3" ht="15.75" customHeight="1">
      <c r="A177" s="102" t="s">
        <v>223</v>
      </c>
      <c r="B177" s="101">
        <v>136</v>
      </c>
      <c r="C177" s="101"/>
    </row>
    <row r="178" spans="1:3" ht="15.75" customHeight="1">
      <c r="A178" s="102" t="s">
        <v>224</v>
      </c>
      <c r="B178" s="101"/>
      <c r="C178" s="101"/>
    </row>
    <row r="179" spans="1:3" ht="15.75" customHeight="1">
      <c r="A179" s="102" t="s">
        <v>225</v>
      </c>
      <c r="B179" s="101"/>
      <c r="C179" s="101"/>
    </row>
    <row r="180" spans="1:3" ht="15.75" customHeight="1">
      <c r="A180" s="103" t="s">
        <v>313</v>
      </c>
      <c r="B180" s="101">
        <v>350</v>
      </c>
      <c r="C180" s="101"/>
    </row>
    <row r="181" spans="1:3" ht="15.75" customHeight="1">
      <c r="A181" s="102" t="s">
        <v>314</v>
      </c>
      <c r="B181" s="101">
        <f>SUM(B182:B187)</f>
        <v>6955</v>
      </c>
      <c r="C181" s="101"/>
    </row>
    <row r="182" spans="1:3" ht="15.75" customHeight="1">
      <c r="A182" s="102" t="s">
        <v>315</v>
      </c>
      <c r="B182" s="101">
        <v>411</v>
      </c>
      <c r="C182" s="101"/>
    </row>
    <row r="183" spans="1:3" ht="15.75" customHeight="1">
      <c r="A183" s="102" t="s">
        <v>316</v>
      </c>
      <c r="B183" s="101">
        <v>3385</v>
      </c>
      <c r="C183" s="101"/>
    </row>
    <row r="184" spans="1:3" ht="15.75" customHeight="1">
      <c r="A184" s="103" t="s">
        <v>317</v>
      </c>
      <c r="B184" s="101">
        <v>1089</v>
      </c>
      <c r="C184" s="101"/>
    </row>
    <row r="185" spans="1:3" ht="15.75" customHeight="1">
      <c r="A185" s="103" t="s">
        <v>318</v>
      </c>
      <c r="B185" s="101">
        <v>1173</v>
      </c>
      <c r="C185" s="101"/>
    </row>
    <row r="186" spans="1:3" ht="15.75" customHeight="1">
      <c r="A186" s="103" t="s">
        <v>319</v>
      </c>
      <c r="B186" s="101"/>
      <c r="C186" s="101"/>
    </row>
    <row r="187" spans="1:3" ht="15.75" customHeight="1">
      <c r="A187" s="102" t="s">
        <v>320</v>
      </c>
      <c r="B187" s="101">
        <v>897</v>
      </c>
      <c r="C187" s="101"/>
    </row>
    <row r="188" spans="1:3" ht="15.75" customHeight="1">
      <c r="A188" s="102" t="s">
        <v>321</v>
      </c>
      <c r="B188" s="101">
        <f>SUM(B189:B189)</f>
        <v>0</v>
      </c>
      <c r="C188" s="101"/>
    </row>
    <row r="189" spans="1:3" ht="15.75" customHeight="1">
      <c r="A189" s="103" t="s">
        <v>322</v>
      </c>
      <c r="B189" s="101"/>
      <c r="C189" s="101"/>
    </row>
    <row r="190" spans="1:3" ht="15.75" customHeight="1">
      <c r="A190" s="61" t="s">
        <v>323</v>
      </c>
      <c r="B190" s="101">
        <f>SUM(B191:B191)</f>
        <v>0</v>
      </c>
      <c r="C190" s="101"/>
    </row>
    <row r="191" spans="1:3" ht="15.75" customHeight="1">
      <c r="A191" s="103" t="s">
        <v>324</v>
      </c>
      <c r="B191" s="101"/>
      <c r="C191" s="101"/>
    </row>
    <row r="192" spans="1:3" ht="15.75" customHeight="1">
      <c r="A192" s="103" t="s">
        <v>325</v>
      </c>
      <c r="B192" s="101">
        <f>SUM(B193:B193)</f>
        <v>0</v>
      </c>
      <c r="C192" s="101"/>
    </row>
    <row r="193" spans="1:3" ht="15.75" customHeight="1">
      <c r="A193" s="102" t="s">
        <v>326</v>
      </c>
      <c r="B193" s="101"/>
      <c r="C193" s="101"/>
    </row>
    <row r="194" spans="1:3" ht="15.75" customHeight="1">
      <c r="A194" s="103" t="s">
        <v>327</v>
      </c>
      <c r="B194" s="101">
        <f>SUM(B195:B197)</f>
        <v>0</v>
      </c>
      <c r="C194" s="101"/>
    </row>
    <row r="195" spans="1:3" ht="15.75" customHeight="1">
      <c r="A195" s="103" t="s">
        <v>328</v>
      </c>
      <c r="B195" s="101"/>
      <c r="C195" s="101"/>
    </row>
    <row r="196" spans="1:3" ht="15.75" customHeight="1">
      <c r="A196" s="103" t="s">
        <v>329</v>
      </c>
      <c r="B196" s="101"/>
      <c r="C196" s="101"/>
    </row>
    <row r="197" spans="1:3" ht="15.75" customHeight="1">
      <c r="A197" s="61" t="s">
        <v>330</v>
      </c>
      <c r="B197" s="101"/>
      <c r="C197" s="101"/>
    </row>
    <row r="198" spans="1:3" ht="15.75" customHeight="1">
      <c r="A198" s="102" t="s">
        <v>331</v>
      </c>
      <c r="B198" s="101">
        <f>SUM(B199:B199)</f>
        <v>28</v>
      </c>
      <c r="C198" s="101"/>
    </row>
    <row r="199" spans="1:3" ht="15.75" customHeight="1">
      <c r="A199" s="103" t="s">
        <v>332</v>
      </c>
      <c r="B199" s="101">
        <v>28</v>
      </c>
      <c r="C199" s="101"/>
    </row>
    <row r="200" spans="1:3" ht="15.75" customHeight="1">
      <c r="A200" s="103" t="s">
        <v>333</v>
      </c>
      <c r="B200" s="101">
        <f>SUM(B201:B205)</f>
        <v>93</v>
      </c>
      <c r="C200" s="101"/>
    </row>
    <row r="201" spans="1:3" ht="15.75" customHeight="1">
      <c r="A201" s="103" t="s">
        <v>334</v>
      </c>
      <c r="B201" s="101"/>
      <c r="C201" s="101"/>
    </row>
    <row r="202" spans="1:3" ht="15.75" customHeight="1">
      <c r="A202" s="102" t="s">
        <v>335</v>
      </c>
      <c r="B202" s="101">
        <v>88</v>
      </c>
      <c r="C202" s="101"/>
    </row>
    <row r="203" spans="1:3" ht="15.75" customHeight="1">
      <c r="A203" s="102" t="s">
        <v>336</v>
      </c>
      <c r="B203" s="101">
        <v>5</v>
      </c>
      <c r="C203" s="101"/>
    </row>
    <row r="204" spans="1:3" ht="15.75" customHeight="1">
      <c r="A204" s="102" t="s">
        <v>337</v>
      </c>
      <c r="B204" s="101"/>
      <c r="C204" s="101"/>
    </row>
    <row r="205" spans="1:3" ht="15.75" customHeight="1">
      <c r="A205" s="102" t="s">
        <v>338</v>
      </c>
      <c r="B205" s="101"/>
      <c r="C205" s="101"/>
    </row>
    <row r="206" spans="1:3" ht="15.75" customHeight="1">
      <c r="A206" s="102" t="s">
        <v>339</v>
      </c>
      <c r="B206" s="101">
        <f>SUM(B207:B207)</f>
        <v>0</v>
      </c>
      <c r="C206" s="101"/>
    </row>
    <row r="207" spans="1:3" ht="15.75" customHeight="1">
      <c r="A207" s="102" t="s">
        <v>340</v>
      </c>
      <c r="B207" s="101"/>
      <c r="C207" s="101"/>
    </row>
    <row r="208" spans="1:3" ht="15.75" customHeight="1">
      <c r="A208" s="102" t="s">
        <v>341</v>
      </c>
      <c r="B208" s="101">
        <v>938</v>
      </c>
      <c r="C208" s="101"/>
    </row>
    <row r="209" spans="1:3" ht="15.75" customHeight="1">
      <c r="A209" s="61" t="s">
        <v>52</v>
      </c>
      <c r="B209" s="101">
        <f>SUM(B210,B212,B214,B216,B221,B224,B226,B230,B232,B234)</f>
        <v>231</v>
      </c>
      <c r="C209" s="101"/>
    </row>
    <row r="210" spans="1:3" ht="15.75" customHeight="1">
      <c r="A210" s="103" t="s">
        <v>342</v>
      </c>
      <c r="B210" s="101">
        <f>SUM(B211:B211)</f>
        <v>41</v>
      </c>
      <c r="C210" s="101"/>
    </row>
    <row r="211" spans="1:3" ht="15.75" customHeight="1">
      <c r="A211" s="103" t="s">
        <v>343</v>
      </c>
      <c r="B211" s="101">
        <v>41</v>
      </c>
      <c r="C211" s="101"/>
    </row>
    <row r="212" spans="1:3" ht="15.75" customHeight="1">
      <c r="A212" s="102" t="s">
        <v>344</v>
      </c>
      <c r="B212" s="101">
        <f>SUM(B213:B213)</f>
        <v>0</v>
      </c>
      <c r="C212" s="101"/>
    </row>
    <row r="213" spans="1:3" ht="15.75" customHeight="1">
      <c r="A213" s="102" t="s">
        <v>345</v>
      </c>
      <c r="B213" s="101"/>
      <c r="C213" s="101"/>
    </row>
    <row r="214" spans="1:3" ht="15.75" customHeight="1">
      <c r="A214" s="103" t="s">
        <v>346</v>
      </c>
      <c r="B214" s="101">
        <f>SUM(B215:B215)</f>
        <v>0</v>
      </c>
      <c r="C214" s="101"/>
    </row>
    <row r="215" spans="1:3" ht="15.75" customHeight="1">
      <c r="A215" s="102" t="s">
        <v>345</v>
      </c>
      <c r="B215" s="101"/>
      <c r="C215" s="101"/>
    </row>
    <row r="216" spans="1:3" ht="15.75" customHeight="1">
      <c r="A216" s="103" t="s">
        <v>347</v>
      </c>
      <c r="B216" s="101">
        <f>SUM(B217:B220)</f>
        <v>14</v>
      </c>
      <c r="C216" s="101"/>
    </row>
    <row r="217" spans="1:3" ht="15.75" customHeight="1">
      <c r="A217" s="61" t="s">
        <v>345</v>
      </c>
      <c r="B217" s="101"/>
      <c r="C217" s="101"/>
    </row>
    <row r="218" spans="1:3" ht="15.75" customHeight="1">
      <c r="A218" s="102" t="s">
        <v>348</v>
      </c>
      <c r="B218" s="101"/>
      <c r="C218" s="101"/>
    </row>
    <row r="219" spans="1:3" ht="15.75" customHeight="1">
      <c r="A219" s="102" t="s">
        <v>349</v>
      </c>
      <c r="B219" s="101"/>
      <c r="C219" s="101"/>
    </row>
    <row r="220" spans="1:3" ht="15.75" customHeight="1">
      <c r="A220" s="103" t="s">
        <v>350</v>
      </c>
      <c r="B220" s="101">
        <v>14</v>
      </c>
      <c r="C220" s="101"/>
    </row>
    <row r="221" spans="1:3" ht="15.75" customHeight="1">
      <c r="A221" s="103" t="s">
        <v>351</v>
      </c>
      <c r="B221" s="101">
        <f>SUM(B222:B223)</f>
        <v>0</v>
      </c>
      <c r="C221" s="101"/>
    </row>
    <row r="222" spans="1:3" ht="15.75" customHeight="1">
      <c r="A222" s="103" t="s">
        <v>345</v>
      </c>
      <c r="B222" s="101"/>
      <c r="C222" s="101"/>
    </row>
    <row r="223" spans="1:3" ht="15.75" customHeight="1">
      <c r="A223" s="102" t="s">
        <v>352</v>
      </c>
      <c r="B223" s="101"/>
      <c r="C223" s="101"/>
    </row>
    <row r="224" spans="1:3" ht="15.75" customHeight="1">
      <c r="A224" s="103" t="s">
        <v>353</v>
      </c>
      <c r="B224" s="101">
        <f>SUM(B225:B225)</f>
        <v>0</v>
      </c>
      <c r="C224" s="101"/>
    </row>
    <row r="225" spans="1:3" ht="15.75" customHeight="1">
      <c r="A225" s="103" t="s">
        <v>354</v>
      </c>
      <c r="B225" s="101"/>
      <c r="C225" s="101"/>
    </row>
    <row r="226" spans="1:3" ht="15.75" customHeight="1">
      <c r="A226" s="102" t="s">
        <v>355</v>
      </c>
      <c r="B226" s="101">
        <f>SUM(B227:B229)</f>
        <v>67</v>
      </c>
      <c r="C226" s="101"/>
    </row>
    <row r="227" spans="1:3" ht="15.75" customHeight="1">
      <c r="A227" s="102" t="s">
        <v>345</v>
      </c>
      <c r="B227" s="101">
        <v>54</v>
      </c>
      <c r="C227" s="101"/>
    </row>
    <row r="228" spans="1:3" ht="15.75" customHeight="1">
      <c r="A228" s="103" t="s">
        <v>356</v>
      </c>
      <c r="B228" s="101">
        <v>13</v>
      </c>
      <c r="C228" s="101"/>
    </row>
    <row r="229" spans="1:3" ht="15.75" customHeight="1">
      <c r="A229" s="102" t="s">
        <v>357</v>
      </c>
      <c r="B229" s="101"/>
      <c r="C229" s="101"/>
    </row>
    <row r="230" spans="1:3" ht="15.75" customHeight="1">
      <c r="A230" s="102" t="s">
        <v>358</v>
      </c>
      <c r="B230" s="101">
        <f>SUM(B231:B231)</f>
        <v>0</v>
      </c>
      <c r="C230" s="101"/>
    </row>
    <row r="231" spans="1:3" ht="15.75" customHeight="1">
      <c r="A231" s="103" t="s">
        <v>359</v>
      </c>
      <c r="B231" s="101"/>
      <c r="C231" s="101"/>
    </row>
    <row r="232" spans="1:3" ht="15.75" customHeight="1">
      <c r="A232" s="61" t="s">
        <v>360</v>
      </c>
      <c r="B232" s="101">
        <f>SUM(B233:B233)</f>
        <v>0</v>
      </c>
      <c r="C232" s="101"/>
    </row>
    <row r="233" spans="1:3" ht="15.75" customHeight="1">
      <c r="A233" s="103" t="s">
        <v>361</v>
      </c>
      <c r="B233" s="101"/>
      <c r="C233" s="101"/>
    </row>
    <row r="234" spans="1:3" ht="15.75" customHeight="1">
      <c r="A234" s="102" t="s">
        <v>362</v>
      </c>
      <c r="B234" s="101">
        <f>SUM(B235:B236)</f>
        <v>109</v>
      </c>
      <c r="C234" s="101"/>
    </row>
    <row r="235" spans="1:3" ht="15.75" customHeight="1">
      <c r="A235" s="103" t="s">
        <v>363</v>
      </c>
      <c r="B235" s="101"/>
      <c r="C235" s="101"/>
    </row>
    <row r="236" spans="1:3" ht="15.75" customHeight="1">
      <c r="A236" s="103" t="s">
        <v>364</v>
      </c>
      <c r="B236" s="101">
        <v>109</v>
      </c>
      <c r="C236" s="101"/>
    </row>
    <row r="237" spans="1:3" ht="15.75" customHeight="1">
      <c r="A237" s="61" t="s">
        <v>217</v>
      </c>
      <c r="B237" s="101">
        <f>SUM(B238,B248,B251,B253,B256,B260)</f>
        <v>2750</v>
      </c>
      <c r="C237" s="101"/>
    </row>
    <row r="238" spans="1:3" ht="15.75" customHeight="1">
      <c r="A238" s="61" t="s">
        <v>365</v>
      </c>
      <c r="B238" s="101">
        <f>SUM(B239:B247)</f>
        <v>1862</v>
      </c>
      <c r="C238" s="101"/>
    </row>
    <row r="239" spans="1:3" ht="15.75" customHeight="1">
      <c r="A239" s="61" t="s">
        <v>223</v>
      </c>
      <c r="B239" s="101">
        <v>130</v>
      </c>
      <c r="C239" s="101"/>
    </row>
    <row r="240" spans="1:3" ht="15.75" customHeight="1">
      <c r="A240" s="61" t="s">
        <v>224</v>
      </c>
      <c r="B240" s="101">
        <v>20</v>
      </c>
      <c r="C240" s="101"/>
    </row>
    <row r="241" spans="1:3" ht="15.75" customHeight="1">
      <c r="A241" s="61" t="s">
        <v>225</v>
      </c>
      <c r="B241" s="101"/>
      <c r="C241" s="101"/>
    </row>
    <row r="242" spans="1:3" ht="15.75" customHeight="1">
      <c r="A242" s="61" t="s">
        <v>366</v>
      </c>
      <c r="B242" s="101">
        <v>50</v>
      </c>
      <c r="C242" s="101"/>
    </row>
    <row r="243" spans="1:3" ht="15.75" customHeight="1">
      <c r="A243" s="61" t="s">
        <v>367</v>
      </c>
      <c r="B243" s="101">
        <v>105</v>
      </c>
      <c r="C243" s="101"/>
    </row>
    <row r="244" spans="1:3" ht="15.75" customHeight="1">
      <c r="A244" s="61" t="s">
        <v>368</v>
      </c>
      <c r="B244" s="101">
        <v>5</v>
      </c>
      <c r="C244" s="101"/>
    </row>
    <row r="245" spans="1:3" ht="15.75" customHeight="1">
      <c r="A245" s="61" t="s">
        <v>369</v>
      </c>
      <c r="B245" s="101">
        <v>0</v>
      </c>
      <c r="C245" s="101"/>
    </row>
    <row r="246" spans="1:3" ht="15.75" customHeight="1">
      <c r="A246" s="61" t="s">
        <v>370</v>
      </c>
      <c r="B246" s="101">
        <v>68</v>
      </c>
      <c r="C246" s="101"/>
    </row>
    <row r="247" spans="1:3" ht="15.75" customHeight="1">
      <c r="A247" s="61" t="s">
        <v>371</v>
      </c>
      <c r="B247" s="101">
        <v>1484</v>
      </c>
      <c r="C247" s="101"/>
    </row>
    <row r="248" spans="1:3" ht="15.75" customHeight="1">
      <c r="A248" s="61" t="s">
        <v>372</v>
      </c>
      <c r="B248" s="101">
        <f>SUM(B249:B250)</f>
        <v>248</v>
      </c>
      <c r="C248" s="101"/>
    </row>
    <row r="249" spans="1:3" ht="15.75" customHeight="1">
      <c r="A249" s="61" t="s">
        <v>223</v>
      </c>
      <c r="B249" s="101"/>
      <c r="C249" s="101"/>
    </row>
    <row r="250" spans="1:3" ht="15.75" customHeight="1">
      <c r="A250" s="61" t="s">
        <v>373</v>
      </c>
      <c r="B250" s="101">
        <v>248</v>
      </c>
      <c r="C250" s="101"/>
    </row>
    <row r="251" spans="1:3" ht="15.75" customHeight="1">
      <c r="A251" s="61" t="s">
        <v>374</v>
      </c>
      <c r="B251" s="101">
        <f>SUM(B252:B252)</f>
        <v>52</v>
      </c>
      <c r="C251" s="101"/>
    </row>
    <row r="252" spans="1:3" ht="15.75" customHeight="1">
      <c r="A252" s="61" t="s">
        <v>375</v>
      </c>
      <c r="B252" s="101">
        <v>52</v>
      </c>
      <c r="C252" s="101"/>
    </row>
    <row r="253" spans="1:3" ht="15.75" customHeight="1">
      <c r="A253" s="61" t="s">
        <v>376</v>
      </c>
      <c r="B253" s="101">
        <f>SUM(B254:B255)</f>
        <v>2</v>
      </c>
      <c r="C253" s="101"/>
    </row>
    <row r="254" spans="1:3" ht="15.75" customHeight="1">
      <c r="A254" s="61" t="s">
        <v>377</v>
      </c>
      <c r="B254" s="101">
        <v>2</v>
      </c>
      <c r="C254" s="101"/>
    </row>
    <row r="255" spans="1:3" ht="15.75" customHeight="1">
      <c r="A255" s="61" t="s">
        <v>378</v>
      </c>
      <c r="B255" s="101"/>
      <c r="C255" s="101"/>
    </row>
    <row r="256" spans="1:3" ht="15.75" customHeight="1">
      <c r="A256" s="61" t="s">
        <v>379</v>
      </c>
      <c r="B256" s="101">
        <f>SUM(B257:B259)</f>
        <v>532</v>
      </c>
      <c r="C256" s="101"/>
    </row>
    <row r="257" spans="1:3" ht="15.75" customHeight="1">
      <c r="A257" s="61" t="s">
        <v>223</v>
      </c>
      <c r="B257" s="101">
        <v>247</v>
      </c>
      <c r="C257" s="101"/>
    </row>
    <row r="258" spans="1:3" ht="15.75" customHeight="1">
      <c r="A258" s="61" t="s">
        <v>224</v>
      </c>
      <c r="B258" s="101"/>
      <c r="C258" s="101"/>
    </row>
    <row r="259" spans="1:3" ht="15.75" customHeight="1">
      <c r="A259" s="61" t="s">
        <v>380</v>
      </c>
      <c r="B259" s="101">
        <v>285</v>
      </c>
      <c r="C259" s="101"/>
    </row>
    <row r="260" spans="1:3" ht="15.75" customHeight="1">
      <c r="A260" s="61" t="s">
        <v>381</v>
      </c>
      <c r="B260" s="101">
        <f>SUM(B261:B263)</f>
        <v>54</v>
      </c>
      <c r="C260" s="101"/>
    </row>
    <row r="261" spans="1:3" ht="15.75" customHeight="1">
      <c r="A261" s="61" t="s">
        <v>382</v>
      </c>
      <c r="B261" s="101">
        <v>4</v>
      </c>
      <c r="C261" s="101"/>
    </row>
    <row r="262" spans="1:3" ht="15.75" customHeight="1">
      <c r="A262" s="61" t="s">
        <v>383</v>
      </c>
      <c r="B262" s="101"/>
      <c r="C262" s="101"/>
    </row>
    <row r="263" spans="1:3" ht="15.75" customHeight="1">
      <c r="A263" s="61" t="s">
        <v>384</v>
      </c>
      <c r="B263" s="101">
        <v>50</v>
      </c>
      <c r="C263" s="101"/>
    </row>
    <row r="264" spans="1:3" ht="15.75" customHeight="1">
      <c r="A264" s="61" t="s">
        <v>54</v>
      </c>
      <c r="B264" s="101">
        <f>SUM(B265,B276,B281,B283,B292,B294,B304,B312,B319,B327,B336,B341,B344,B347,B350,B353,B356,B360,B364,B372,B375)</f>
        <v>7478</v>
      </c>
      <c r="C264" s="101"/>
    </row>
    <row r="265" spans="1:3" ht="15.75" customHeight="1">
      <c r="A265" s="61" t="s">
        <v>385</v>
      </c>
      <c r="B265" s="101">
        <f>SUM(B266:B275)</f>
        <v>556</v>
      </c>
      <c r="C265" s="101"/>
    </row>
    <row r="266" spans="1:3" ht="15.75" customHeight="1">
      <c r="A266" s="61" t="s">
        <v>223</v>
      </c>
      <c r="B266" s="101">
        <v>223</v>
      </c>
      <c r="C266" s="101"/>
    </row>
    <row r="267" spans="1:3" ht="15.75" customHeight="1">
      <c r="A267" s="61" t="s">
        <v>224</v>
      </c>
      <c r="B267" s="101"/>
      <c r="C267" s="101"/>
    </row>
    <row r="268" spans="1:3" ht="15.75" customHeight="1">
      <c r="A268" s="61" t="s">
        <v>225</v>
      </c>
      <c r="B268" s="101"/>
      <c r="C268" s="101"/>
    </row>
    <row r="269" spans="1:3" ht="15.75" customHeight="1">
      <c r="A269" s="61" t="s">
        <v>386</v>
      </c>
      <c r="B269" s="101"/>
      <c r="C269" s="101"/>
    </row>
    <row r="270" spans="1:3" ht="15.75" customHeight="1">
      <c r="A270" s="61" t="s">
        <v>387</v>
      </c>
      <c r="B270" s="101"/>
      <c r="C270" s="101"/>
    </row>
    <row r="271" spans="1:3" ht="15.75" customHeight="1">
      <c r="A271" s="61" t="s">
        <v>388</v>
      </c>
      <c r="B271" s="101">
        <v>75</v>
      </c>
      <c r="C271" s="101"/>
    </row>
    <row r="272" spans="1:3" ht="15.75" customHeight="1">
      <c r="A272" s="61" t="s">
        <v>389</v>
      </c>
      <c r="B272" s="101">
        <v>18</v>
      </c>
      <c r="C272" s="101"/>
    </row>
    <row r="273" spans="1:3" ht="15.75" customHeight="1">
      <c r="A273" s="61" t="s">
        <v>243</v>
      </c>
      <c r="B273" s="101"/>
      <c r="C273" s="101"/>
    </row>
    <row r="274" spans="1:3" ht="15.75" customHeight="1">
      <c r="A274" s="61" t="s">
        <v>390</v>
      </c>
      <c r="B274" s="101">
        <v>172</v>
      </c>
      <c r="C274" s="101"/>
    </row>
    <row r="275" spans="1:3" ht="15.75" customHeight="1">
      <c r="A275" s="61" t="s">
        <v>391</v>
      </c>
      <c r="B275" s="101">
        <v>68</v>
      </c>
      <c r="C275" s="101"/>
    </row>
    <row r="276" spans="1:3" ht="15.75" customHeight="1">
      <c r="A276" s="61" t="s">
        <v>392</v>
      </c>
      <c r="B276" s="101">
        <f>SUM(B277:B280)</f>
        <v>376</v>
      </c>
      <c r="C276" s="101"/>
    </row>
    <row r="277" spans="1:3" ht="15.75" customHeight="1">
      <c r="A277" s="61" t="s">
        <v>223</v>
      </c>
      <c r="B277" s="101">
        <v>231</v>
      </c>
      <c r="C277" s="101"/>
    </row>
    <row r="278" spans="1:3" ht="15.75" customHeight="1">
      <c r="A278" s="61" t="s">
        <v>224</v>
      </c>
      <c r="B278" s="101"/>
      <c r="C278" s="101"/>
    </row>
    <row r="279" spans="1:3" ht="15.75" customHeight="1">
      <c r="A279" s="61" t="s">
        <v>393</v>
      </c>
      <c r="B279" s="101">
        <v>100</v>
      </c>
      <c r="C279" s="101"/>
    </row>
    <row r="280" spans="1:3" ht="15.75" customHeight="1">
      <c r="A280" s="61" t="s">
        <v>394</v>
      </c>
      <c r="B280" s="101">
        <v>45</v>
      </c>
      <c r="C280" s="101"/>
    </row>
    <row r="281" spans="1:3" ht="15.75" customHeight="1">
      <c r="A281" s="61" t="s">
        <v>395</v>
      </c>
      <c r="B281" s="101">
        <f>SUM(B282)</f>
        <v>0</v>
      </c>
      <c r="C281" s="101"/>
    </row>
    <row r="282" spans="1:3" ht="15.75" customHeight="1">
      <c r="A282" s="61" t="s">
        <v>396</v>
      </c>
      <c r="B282" s="101"/>
      <c r="C282" s="101"/>
    </row>
    <row r="283" spans="1:3" ht="15.75" customHeight="1">
      <c r="A283" s="61" t="s">
        <v>397</v>
      </c>
      <c r="B283" s="101">
        <f>SUM(B284:B291)</f>
        <v>2275</v>
      </c>
      <c r="C283" s="101"/>
    </row>
    <row r="284" spans="1:3" ht="15.75" customHeight="1">
      <c r="A284" s="61" t="s">
        <v>398</v>
      </c>
      <c r="B284" s="101"/>
      <c r="C284" s="101"/>
    </row>
    <row r="285" spans="1:3" ht="15.75" customHeight="1">
      <c r="A285" s="61" t="s">
        <v>399</v>
      </c>
      <c r="B285" s="101"/>
      <c r="C285" s="101"/>
    </row>
    <row r="286" spans="1:3" ht="15.75" customHeight="1">
      <c r="A286" s="61" t="s">
        <v>400</v>
      </c>
      <c r="B286" s="101"/>
      <c r="C286" s="101"/>
    </row>
    <row r="287" spans="1:3" ht="15.75" customHeight="1">
      <c r="A287" s="61" t="s">
        <v>401</v>
      </c>
      <c r="B287" s="101"/>
      <c r="C287" s="101"/>
    </row>
    <row r="288" spans="1:3" ht="15.75" customHeight="1">
      <c r="A288" s="61" t="s">
        <v>402</v>
      </c>
      <c r="B288" s="101"/>
      <c r="C288" s="101"/>
    </row>
    <row r="289" spans="1:3" ht="15.75" customHeight="1">
      <c r="A289" s="61" t="s">
        <v>403</v>
      </c>
      <c r="B289" s="101">
        <v>2275</v>
      </c>
      <c r="C289" s="101"/>
    </row>
    <row r="290" spans="1:3" ht="15.75" customHeight="1">
      <c r="A290" s="61" t="s">
        <v>404</v>
      </c>
      <c r="B290" s="101"/>
      <c r="C290" s="101"/>
    </row>
    <row r="291" spans="1:3" ht="15.75" customHeight="1">
      <c r="A291" s="61" t="s">
        <v>405</v>
      </c>
      <c r="B291" s="101"/>
      <c r="C291" s="101"/>
    </row>
    <row r="292" spans="1:3" ht="15.75" customHeight="1">
      <c r="A292" s="61" t="s">
        <v>406</v>
      </c>
      <c r="B292" s="101">
        <f>SUM(B293:B293)</f>
        <v>0</v>
      </c>
      <c r="C292" s="101"/>
    </row>
    <row r="293" spans="1:3" ht="15.75" customHeight="1">
      <c r="A293" s="61" t="s">
        <v>407</v>
      </c>
      <c r="B293" s="101"/>
      <c r="C293" s="101"/>
    </row>
    <row r="294" spans="1:3" ht="15.75" customHeight="1">
      <c r="A294" s="61" t="s">
        <v>408</v>
      </c>
      <c r="B294" s="101">
        <f>SUM(B295:B303)</f>
        <v>800</v>
      </c>
      <c r="C294" s="101"/>
    </row>
    <row r="295" spans="1:3" ht="15.75" customHeight="1">
      <c r="A295" s="61" t="s">
        <v>409</v>
      </c>
      <c r="B295" s="101"/>
      <c r="C295" s="101"/>
    </row>
    <row r="296" spans="1:3" ht="15.75" customHeight="1">
      <c r="A296" s="61" t="s">
        <v>410</v>
      </c>
      <c r="B296" s="101"/>
      <c r="C296" s="101"/>
    </row>
    <row r="297" spans="1:3" ht="15.75" customHeight="1">
      <c r="A297" s="61" t="s">
        <v>411</v>
      </c>
      <c r="B297" s="101"/>
      <c r="C297" s="101"/>
    </row>
    <row r="298" spans="1:3" ht="15.75" customHeight="1">
      <c r="A298" s="61" t="s">
        <v>412</v>
      </c>
      <c r="B298" s="101"/>
      <c r="C298" s="101"/>
    </row>
    <row r="299" spans="1:3" ht="15.75" customHeight="1">
      <c r="A299" s="61" t="s">
        <v>413</v>
      </c>
      <c r="B299" s="101"/>
      <c r="C299" s="101"/>
    </row>
    <row r="300" spans="1:3" ht="15.75" customHeight="1">
      <c r="A300" s="61" t="s">
        <v>414</v>
      </c>
      <c r="B300" s="101"/>
      <c r="C300" s="101"/>
    </row>
    <row r="301" spans="1:3" ht="15.75" customHeight="1">
      <c r="A301" s="61" t="s">
        <v>415</v>
      </c>
      <c r="B301" s="101"/>
      <c r="C301" s="101"/>
    </row>
    <row r="302" spans="1:3" ht="15.75" customHeight="1">
      <c r="A302" s="61" t="s">
        <v>416</v>
      </c>
      <c r="B302" s="101"/>
      <c r="C302" s="101"/>
    </row>
    <row r="303" spans="1:3" ht="15.75" customHeight="1">
      <c r="A303" s="61" t="s">
        <v>417</v>
      </c>
      <c r="B303" s="101">
        <v>800</v>
      </c>
      <c r="C303" s="101"/>
    </row>
    <row r="304" spans="1:3" ht="15.75" customHeight="1">
      <c r="A304" s="61" t="s">
        <v>418</v>
      </c>
      <c r="B304" s="101">
        <f>SUM(B305:B311)</f>
        <v>219</v>
      </c>
      <c r="C304" s="101"/>
    </row>
    <row r="305" spans="1:3" ht="15.75" customHeight="1">
      <c r="A305" s="61" t="s">
        <v>419</v>
      </c>
      <c r="B305" s="101"/>
      <c r="C305" s="101"/>
    </row>
    <row r="306" spans="1:3" ht="15.75" customHeight="1">
      <c r="A306" s="61" t="s">
        <v>420</v>
      </c>
      <c r="B306" s="101">
        <v>28</v>
      </c>
      <c r="C306" s="101"/>
    </row>
    <row r="307" spans="1:3" ht="15.75" customHeight="1">
      <c r="A307" s="61" t="s">
        <v>421</v>
      </c>
      <c r="B307" s="101"/>
      <c r="C307" s="101"/>
    </row>
    <row r="308" spans="1:3" ht="15.75" customHeight="1">
      <c r="A308" s="61" t="s">
        <v>422</v>
      </c>
      <c r="B308" s="101"/>
      <c r="C308" s="101"/>
    </row>
    <row r="309" spans="1:3" ht="15.75" customHeight="1">
      <c r="A309" s="61" t="s">
        <v>423</v>
      </c>
      <c r="B309" s="101">
        <v>80</v>
      </c>
      <c r="C309" s="101"/>
    </row>
    <row r="310" spans="1:3" ht="15.75" customHeight="1">
      <c r="A310" s="61" t="s">
        <v>424</v>
      </c>
      <c r="B310" s="101"/>
      <c r="C310" s="101"/>
    </row>
    <row r="311" spans="1:3" ht="15.75" customHeight="1">
      <c r="A311" s="61" t="s">
        <v>425</v>
      </c>
      <c r="B311" s="101">
        <v>111</v>
      </c>
      <c r="C311" s="101"/>
    </row>
    <row r="312" spans="1:3" ht="15.75" customHeight="1">
      <c r="A312" s="61" t="s">
        <v>426</v>
      </c>
      <c r="B312" s="101">
        <f>SUM(B313:B318)</f>
        <v>16</v>
      </c>
      <c r="C312" s="101"/>
    </row>
    <row r="313" spans="1:3" ht="15.75" customHeight="1">
      <c r="A313" s="61" t="s">
        <v>427</v>
      </c>
      <c r="B313" s="101"/>
      <c r="C313" s="101"/>
    </row>
    <row r="314" spans="1:3" ht="15.75" customHeight="1">
      <c r="A314" s="61" t="s">
        <v>428</v>
      </c>
      <c r="B314" s="101"/>
      <c r="C314" s="101"/>
    </row>
    <row r="315" spans="1:3" ht="15.75" customHeight="1">
      <c r="A315" s="61" t="s">
        <v>429</v>
      </c>
      <c r="B315" s="101"/>
      <c r="C315" s="101"/>
    </row>
    <row r="316" spans="1:3" ht="15.75" customHeight="1">
      <c r="A316" s="61" t="s">
        <v>430</v>
      </c>
      <c r="B316" s="101"/>
      <c r="C316" s="101"/>
    </row>
    <row r="317" spans="1:3" ht="15.75" customHeight="1">
      <c r="A317" s="61" t="s">
        <v>431</v>
      </c>
      <c r="B317" s="101"/>
      <c r="C317" s="101"/>
    </row>
    <row r="318" spans="1:3" ht="15.75" customHeight="1">
      <c r="A318" s="61" t="s">
        <v>432</v>
      </c>
      <c r="B318" s="101">
        <v>16</v>
      </c>
      <c r="C318" s="101"/>
    </row>
    <row r="319" spans="1:3" ht="15.75" customHeight="1">
      <c r="A319" s="61" t="s">
        <v>433</v>
      </c>
      <c r="B319" s="101">
        <f>SUM(B320:B326)</f>
        <v>78</v>
      </c>
      <c r="C319" s="101"/>
    </row>
    <row r="320" spans="1:3" ht="15.75" customHeight="1">
      <c r="A320" s="61" t="s">
        <v>434</v>
      </c>
      <c r="B320" s="101">
        <v>3</v>
      </c>
      <c r="C320" s="101"/>
    </row>
    <row r="321" spans="1:3" ht="15.75" customHeight="1">
      <c r="A321" s="61" t="s">
        <v>435</v>
      </c>
      <c r="B321" s="101"/>
      <c r="C321" s="101"/>
    </row>
    <row r="322" spans="1:3" ht="15.75" customHeight="1">
      <c r="A322" s="61" t="s">
        <v>436</v>
      </c>
      <c r="B322" s="101"/>
      <c r="C322" s="101"/>
    </row>
    <row r="323" spans="1:3" ht="15.75" customHeight="1">
      <c r="A323" s="61" t="s">
        <v>437</v>
      </c>
      <c r="B323" s="101"/>
      <c r="C323" s="101"/>
    </row>
    <row r="324" spans="1:3" ht="15.75" customHeight="1">
      <c r="A324" s="61" t="s">
        <v>438</v>
      </c>
      <c r="B324" s="101">
        <v>65</v>
      </c>
      <c r="C324" s="101"/>
    </row>
    <row r="325" spans="1:3" ht="15.75" customHeight="1">
      <c r="A325" s="61" t="s">
        <v>439</v>
      </c>
      <c r="B325" s="101"/>
      <c r="C325" s="101"/>
    </row>
    <row r="326" spans="1:3" ht="15.75" customHeight="1">
      <c r="A326" s="61" t="s">
        <v>440</v>
      </c>
      <c r="B326" s="101">
        <v>10</v>
      </c>
      <c r="C326" s="101"/>
    </row>
    <row r="327" spans="1:3" ht="15.75" customHeight="1">
      <c r="A327" s="61" t="s">
        <v>441</v>
      </c>
      <c r="B327" s="101">
        <f>SUM(B328:B335)</f>
        <v>99</v>
      </c>
      <c r="C327" s="101"/>
    </row>
    <row r="328" spans="1:3" ht="15.75" customHeight="1">
      <c r="A328" s="61" t="s">
        <v>223</v>
      </c>
      <c r="B328" s="101">
        <v>34</v>
      </c>
      <c r="C328" s="101"/>
    </row>
    <row r="329" spans="1:3" ht="15.75" customHeight="1">
      <c r="A329" s="61" t="s">
        <v>224</v>
      </c>
      <c r="B329" s="101"/>
      <c r="C329" s="101"/>
    </row>
    <row r="330" spans="1:3" ht="15.75" customHeight="1">
      <c r="A330" s="61" t="s">
        <v>225</v>
      </c>
      <c r="B330" s="101"/>
      <c r="C330" s="101"/>
    </row>
    <row r="331" spans="1:3" ht="15.75" customHeight="1">
      <c r="A331" s="61" t="s">
        <v>442</v>
      </c>
      <c r="B331" s="101"/>
      <c r="C331" s="101"/>
    </row>
    <row r="332" spans="1:3" ht="15.75" customHeight="1">
      <c r="A332" s="61" t="s">
        <v>443</v>
      </c>
      <c r="B332" s="101"/>
      <c r="C332" s="101"/>
    </row>
    <row r="333" spans="1:3" ht="15.75" customHeight="1">
      <c r="A333" s="61" t="s">
        <v>444</v>
      </c>
      <c r="B333" s="101"/>
      <c r="C333" s="101"/>
    </row>
    <row r="334" spans="1:3" ht="15.75" customHeight="1">
      <c r="A334" s="61" t="s">
        <v>445</v>
      </c>
      <c r="B334" s="101">
        <v>50</v>
      </c>
      <c r="C334" s="101"/>
    </row>
    <row r="335" spans="1:3" ht="15.75" customHeight="1">
      <c r="A335" s="61" t="s">
        <v>446</v>
      </c>
      <c r="B335" s="101">
        <v>15</v>
      </c>
      <c r="C335" s="101"/>
    </row>
    <row r="336" spans="1:3" ht="15.75" customHeight="1">
      <c r="A336" s="61" t="s">
        <v>447</v>
      </c>
      <c r="B336" s="101">
        <f>SUM(B337:B340)</f>
        <v>60</v>
      </c>
      <c r="C336" s="101"/>
    </row>
    <row r="337" spans="1:3" ht="15.75" customHeight="1">
      <c r="A337" s="61" t="s">
        <v>223</v>
      </c>
      <c r="B337" s="101">
        <v>60</v>
      </c>
      <c r="C337" s="101"/>
    </row>
    <row r="338" spans="1:3" ht="15.75" customHeight="1">
      <c r="A338" s="61" t="s">
        <v>224</v>
      </c>
      <c r="B338" s="101"/>
      <c r="C338" s="101"/>
    </row>
    <row r="339" spans="1:3" ht="15.75" customHeight="1">
      <c r="A339" s="61" t="s">
        <v>225</v>
      </c>
      <c r="B339" s="101"/>
      <c r="C339" s="101"/>
    </row>
    <row r="340" spans="1:3" ht="15.75" customHeight="1">
      <c r="A340" s="61" t="s">
        <v>448</v>
      </c>
      <c r="B340" s="101"/>
      <c r="C340" s="101"/>
    </row>
    <row r="341" spans="1:3" ht="15.75" customHeight="1">
      <c r="A341" s="61" t="s">
        <v>449</v>
      </c>
      <c r="B341" s="101">
        <f>SUM(B342:B343)</f>
        <v>0</v>
      </c>
      <c r="C341" s="101"/>
    </row>
    <row r="342" spans="1:3" ht="15.75" customHeight="1">
      <c r="A342" s="61" t="s">
        <v>450</v>
      </c>
      <c r="B342" s="101"/>
      <c r="C342" s="101"/>
    </row>
    <row r="343" spans="1:3" ht="15.75" customHeight="1">
      <c r="A343" s="61" t="s">
        <v>451</v>
      </c>
      <c r="B343" s="101"/>
      <c r="C343" s="101"/>
    </row>
    <row r="344" spans="1:3" ht="15.75" customHeight="1">
      <c r="A344" s="61" t="s">
        <v>452</v>
      </c>
      <c r="B344" s="101">
        <f>SUM(B345:B346)</f>
        <v>44</v>
      </c>
      <c r="C344" s="101"/>
    </row>
    <row r="345" spans="1:3" ht="15.75" customHeight="1">
      <c r="A345" s="61" t="s">
        <v>453</v>
      </c>
      <c r="B345" s="101"/>
      <c r="C345" s="101"/>
    </row>
    <row r="346" spans="1:3" ht="15.75" customHeight="1">
      <c r="A346" s="61" t="s">
        <v>454</v>
      </c>
      <c r="B346" s="101">
        <v>44</v>
      </c>
      <c r="C346" s="101"/>
    </row>
    <row r="347" spans="1:3" ht="15.75" customHeight="1">
      <c r="A347" s="61" t="s">
        <v>455</v>
      </c>
      <c r="B347" s="101">
        <f>SUM(B348:B349)</f>
        <v>252</v>
      </c>
      <c r="C347" s="101"/>
    </row>
    <row r="348" spans="1:3" ht="15.75" customHeight="1">
      <c r="A348" s="61" t="s">
        <v>456</v>
      </c>
      <c r="B348" s="101"/>
      <c r="C348" s="101"/>
    </row>
    <row r="349" spans="1:3" ht="15.75" customHeight="1">
      <c r="A349" s="61" t="s">
        <v>457</v>
      </c>
      <c r="B349" s="101">
        <v>252</v>
      </c>
      <c r="C349" s="101"/>
    </row>
    <row r="350" spans="1:3" ht="15.75" customHeight="1">
      <c r="A350" s="61" t="s">
        <v>458</v>
      </c>
      <c r="B350" s="101">
        <f>SUM(B351:B352)</f>
        <v>0</v>
      </c>
      <c r="C350" s="101"/>
    </row>
    <row r="351" spans="1:3" ht="15.75" customHeight="1">
      <c r="A351" s="61" t="s">
        <v>459</v>
      </c>
      <c r="B351" s="101"/>
      <c r="C351" s="101"/>
    </row>
    <row r="352" spans="1:3" ht="15.75" customHeight="1">
      <c r="A352" s="61" t="s">
        <v>460</v>
      </c>
      <c r="B352" s="101"/>
      <c r="C352" s="101"/>
    </row>
    <row r="353" spans="1:3" ht="15.75" customHeight="1">
      <c r="A353" s="61" t="s">
        <v>461</v>
      </c>
      <c r="B353" s="101">
        <f>SUM(B354:B355)</f>
        <v>30</v>
      </c>
      <c r="C353" s="101"/>
    </row>
    <row r="354" spans="1:3" ht="15.75" customHeight="1">
      <c r="A354" s="61" t="s">
        <v>462</v>
      </c>
      <c r="B354" s="101"/>
      <c r="C354" s="101"/>
    </row>
    <row r="355" spans="1:3" ht="15.75" customHeight="1">
      <c r="A355" s="61" t="s">
        <v>463</v>
      </c>
      <c r="B355" s="101">
        <v>30</v>
      </c>
      <c r="C355" s="101"/>
    </row>
    <row r="356" spans="1:3" ht="15.75" customHeight="1">
      <c r="A356" s="61" t="s">
        <v>464</v>
      </c>
      <c r="B356" s="101">
        <f>SUM(B357:B359)</f>
        <v>1151</v>
      </c>
      <c r="C356" s="101"/>
    </row>
    <row r="357" spans="1:3" ht="15.75" customHeight="1">
      <c r="A357" s="61" t="s">
        <v>465</v>
      </c>
      <c r="B357" s="101"/>
      <c r="C357" s="101"/>
    </row>
    <row r="358" spans="1:3" ht="15.75" customHeight="1">
      <c r="A358" s="61" t="s">
        <v>466</v>
      </c>
      <c r="B358" s="101">
        <v>1151</v>
      </c>
      <c r="C358" s="101"/>
    </row>
    <row r="359" spans="1:3" ht="15.75" customHeight="1">
      <c r="A359" s="61" t="s">
        <v>467</v>
      </c>
      <c r="B359" s="101"/>
      <c r="C359" s="101"/>
    </row>
    <row r="360" spans="1:3" ht="15.75" customHeight="1">
      <c r="A360" s="61" t="s">
        <v>468</v>
      </c>
      <c r="B360" s="101">
        <f>SUM(B361:B363)</f>
        <v>0</v>
      </c>
      <c r="C360" s="101"/>
    </row>
    <row r="361" spans="1:3" ht="15.75" customHeight="1">
      <c r="A361" s="61" t="s">
        <v>469</v>
      </c>
      <c r="B361" s="101"/>
      <c r="C361" s="101"/>
    </row>
    <row r="362" spans="1:3" ht="15.75" customHeight="1">
      <c r="A362" s="61" t="s">
        <v>470</v>
      </c>
      <c r="B362" s="101"/>
      <c r="C362" s="101"/>
    </row>
    <row r="363" spans="1:3" ht="15.75" customHeight="1">
      <c r="A363" s="61" t="s">
        <v>471</v>
      </c>
      <c r="B363" s="101"/>
      <c r="C363" s="101"/>
    </row>
    <row r="364" spans="1:3" ht="15.75" customHeight="1">
      <c r="A364" s="107" t="s">
        <v>472</v>
      </c>
      <c r="B364" s="101">
        <f>SUM(B365:B371)</f>
        <v>110</v>
      </c>
      <c r="C364" s="101"/>
    </row>
    <row r="365" spans="1:3" ht="15.75" customHeight="1">
      <c r="A365" s="61" t="s">
        <v>223</v>
      </c>
      <c r="B365" s="101">
        <v>103</v>
      </c>
      <c r="C365" s="101"/>
    </row>
    <row r="366" spans="1:3" ht="15.75" customHeight="1">
      <c r="A366" s="61" t="s">
        <v>224</v>
      </c>
      <c r="B366" s="101"/>
      <c r="C366" s="101"/>
    </row>
    <row r="367" spans="1:3" ht="15.75" customHeight="1">
      <c r="A367" s="61" t="s">
        <v>225</v>
      </c>
      <c r="B367" s="101"/>
      <c r="C367" s="101"/>
    </row>
    <row r="368" spans="1:3" ht="15.75" customHeight="1">
      <c r="A368" s="61" t="s">
        <v>473</v>
      </c>
      <c r="B368" s="101">
        <v>5</v>
      </c>
      <c r="C368" s="101"/>
    </row>
    <row r="369" spans="1:3" ht="15.75" customHeight="1">
      <c r="A369" s="61" t="s">
        <v>474</v>
      </c>
      <c r="B369" s="101"/>
      <c r="C369" s="101"/>
    </row>
    <row r="370" spans="1:3" ht="15.75" customHeight="1">
      <c r="A370" s="61" t="s">
        <v>239</v>
      </c>
      <c r="B370" s="101"/>
      <c r="C370" s="101"/>
    </row>
    <row r="371" spans="1:3" ht="15.75" customHeight="1">
      <c r="A371" s="61" t="s">
        <v>475</v>
      </c>
      <c r="B371" s="101">
        <v>2</v>
      </c>
      <c r="C371" s="101"/>
    </row>
    <row r="372" spans="1:3" ht="15.75" customHeight="1">
      <c r="A372" s="61" t="s">
        <v>476</v>
      </c>
      <c r="B372" s="101">
        <f>SUM(B373:B374)</f>
        <v>0</v>
      </c>
      <c r="C372" s="101"/>
    </row>
    <row r="373" spans="1:3" ht="15.75" customHeight="1">
      <c r="A373" s="61" t="s">
        <v>477</v>
      </c>
      <c r="B373" s="101"/>
      <c r="C373" s="101"/>
    </row>
    <row r="374" spans="1:3" ht="15.75" customHeight="1">
      <c r="A374" s="61" t="s">
        <v>478</v>
      </c>
      <c r="B374" s="101"/>
      <c r="C374" s="101"/>
    </row>
    <row r="375" spans="1:3" ht="15.75" customHeight="1">
      <c r="A375" s="61" t="s">
        <v>479</v>
      </c>
      <c r="B375" s="101">
        <v>1412</v>
      </c>
      <c r="C375" s="101"/>
    </row>
    <row r="376" spans="1:3" ht="15.75" customHeight="1">
      <c r="A376" s="61" t="s">
        <v>55</v>
      </c>
      <c r="B376" s="101">
        <f>SUM(B377,B382,B385,B389,B397,B400,B404,B409,B413,B417,B420,B427,B428)</f>
        <v>4973</v>
      </c>
      <c r="C376" s="101"/>
    </row>
    <row r="377" spans="1:3" ht="15.75" customHeight="1">
      <c r="A377" s="61" t="s">
        <v>480</v>
      </c>
      <c r="B377" s="101">
        <f>SUM(B378:B381)</f>
        <v>268</v>
      </c>
      <c r="C377" s="101"/>
    </row>
    <row r="378" spans="1:3" ht="15.75" customHeight="1">
      <c r="A378" s="61" t="s">
        <v>223</v>
      </c>
      <c r="B378" s="101">
        <v>187</v>
      </c>
      <c r="C378" s="101"/>
    </row>
    <row r="379" spans="1:3" ht="15.75" customHeight="1">
      <c r="A379" s="61" t="s">
        <v>224</v>
      </c>
      <c r="B379" s="101"/>
      <c r="C379" s="101"/>
    </row>
    <row r="380" spans="1:3" ht="15.75" customHeight="1">
      <c r="A380" s="61" t="s">
        <v>225</v>
      </c>
      <c r="B380" s="101"/>
      <c r="C380" s="101"/>
    </row>
    <row r="381" spans="1:3" ht="15.75" customHeight="1">
      <c r="A381" s="61" t="s">
        <v>481</v>
      </c>
      <c r="B381" s="101">
        <v>81</v>
      </c>
      <c r="C381" s="101"/>
    </row>
    <row r="382" spans="1:3" ht="15.75" customHeight="1">
      <c r="A382" s="61" t="s">
        <v>482</v>
      </c>
      <c r="B382" s="101">
        <f>SUM(B383:B384)</f>
        <v>1383</v>
      </c>
      <c r="C382" s="101"/>
    </row>
    <row r="383" spans="1:3" ht="15.75" customHeight="1">
      <c r="A383" s="61" t="s">
        <v>483</v>
      </c>
      <c r="B383" s="101">
        <v>1363</v>
      </c>
      <c r="C383" s="101"/>
    </row>
    <row r="384" spans="1:3" ht="15.75" customHeight="1">
      <c r="A384" s="61" t="s">
        <v>484</v>
      </c>
      <c r="B384" s="101">
        <v>20</v>
      </c>
      <c r="C384" s="101"/>
    </row>
    <row r="385" spans="1:3" ht="15.75" customHeight="1">
      <c r="A385" s="61" t="s">
        <v>485</v>
      </c>
      <c r="B385" s="101">
        <f>SUM(B386:B388)</f>
        <v>1272</v>
      </c>
      <c r="C385" s="101"/>
    </row>
    <row r="386" spans="1:3" ht="15.75" customHeight="1">
      <c r="A386" s="61" t="s">
        <v>486</v>
      </c>
      <c r="B386" s="101"/>
      <c r="C386" s="101"/>
    </row>
    <row r="387" spans="1:3" ht="15.75" customHeight="1">
      <c r="A387" s="61" t="s">
        <v>487</v>
      </c>
      <c r="B387" s="101">
        <v>1122</v>
      </c>
      <c r="C387" s="101"/>
    </row>
    <row r="388" spans="1:3" ht="15.75" customHeight="1">
      <c r="A388" s="61" t="s">
        <v>488</v>
      </c>
      <c r="B388" s="101">
        <v>150</v>
      </c>
      <c r="C388" s="101"/>
    </row>
    <row r="389" spans="1:3" ht="15.75" customHeight="1">
      <c r="A389" s="61" t="s">
        <v>489</v>
      </c>
      <c r="B389" s="101">
        <f>SUM(B390:B396)</f>
        <v>1117</v>
      </c>
      <c r="C389" s="101"/>
    </row>
    <row r="390" spans="1:3" ht="15.75" customHeight="1">
      <c r="A390" s="61" t="s">
        <v>490</v>
      </c>
      <c r="B390" s="101">
        <v>197</v>
      </c>
      <c r="C390" s="101"/>
    </row>
    <row r="391" spans="1:3" ht="15.75" customHeight="1">
      <c r="A391" s="61" t="s">
        <v>491</v>
      </c>
      <c r="B391" s="101">
        <v>91</v>
      </c>
      <c r="C391" s="101"/>
    </row>
    <row r="392" spans="1:3" ht="15.75" customHeight="1">
      <c r="A392" s="61" t="s">
        <v>492</v>
      </c>
      <c r="B392" s="101">
        <v>164</v>
      </c>
      <c r="C392" s="101"/>
    </row>
    <row r="393" spans="1:3" ht="15.75" customHeight="1">
      <c r="A393" s="61" t="s">
        <v>493</v>
      </c>
      <c r="B393" s="101">
        <v>228</v>
      </c>
      <c r="C393" s="101"/>
    </row>
    <row r="394" spans="1:3" ht="15.75" customHeight="1">
      <c r="A394" s="61" t="s">
        <v>494</v>
      </c>
      <c r="B394" s="101">
        <v>32</v>
      </c>
      <c r="C394" s="101"/>
    </row>
    <row r="395" spans="1:3" ht="15.75" customHeight="1">
      <c r="A395" s="61" t="s">
        <v>495</v>
      </c>
      <c r="B395" s="101">
        <v>400</v>
      </c>
      <c r="C395" s="101"/>
    </row>
    <row r="396" spans="1:3" ht="15.75" customHeight="1">
      <c r="A396" s="61" t="s">
        <v>496</v>
      </c>
      <c r="B396" s="101">
        <v>5</v>
      </c>
      <c r="C396" s="101"/>
    </row>
    <row r="397" spans="1:3" ht="15.75" customHeight="1">
      <c r="A397" s="61" t="s">
        <v>497</v>
      </c>
      <c r="B397" s="101">
        <f>SUM(B398:B399)</f>
        <v>0</v>
      </c>
      <c r="C397" s="101"/>
    </row>
    <row r="398" spans="1:3" ht="15.75" customHeight="1">
      <c r="A398" s="61" t="s">
        <v>498</v>
      </c>
      <c r="B398" s="101"/>
      <c r="C398" s="101"/>
    </row>
    <row r="399" spans="1:3" ht="15.75" customHeight="1">
      <c r="A399" s="61" t="s">
        <v>499</v>
      </c>
      <c r="B399" s="101"/>
      <c r="C399" s="101"/>
    </row>
    <row r="400" spans="1:3" ht="15.75" customHeight="1">
      <c r="A400" s="61" t="s">
        <v>500</v>
      </c>
      <c r="B400" s="101">
        <f>SUM(B401:B403)</f>
        <v>50</v>
      </c>
      <c r="C400" s="101"/>
    </row>
    <row r="401" spans="1:3" ht="15.75" customHeight="1">
      <c r="A401" s="61" t="s">
        <v>501</v>
      </c>
      <c r="B401" s="101"/>
      <c r="C401" s="101"/>
    </row>
    <row r="402" spans="1:3" ht="15.75" customHeight="1">
      <c r="A402" s="61" t="s">
        <v>502</v>
      </c>
      <c r="B402" s="101">
        <v>50</v>
      </c>
      <c r="C402" s="101"/>
    </row>
    <row r="403" spans="1:3" ht="15.75" customHeight="1">
      <c r="A403" s="61" t="s">
        <v>503</v>
      </c>
      <c r="B403" s="101"/>
      <c r="C403" s="101"/>
    </row>
    <row r="404" spans="1:3" ht="15.75" customHeight="1">
      <c r="A404" s="61" t="s">
        <v>504</v>
      </c>
      <c r="B404" s="101">
        <f>SUM(B405:B407,B408)</f>
        <v>4</v>
      </c>
      <c r="C404" s="101"/>
    </row>
    <row r="405" spans="1:3" ht="15.75" customHeight="1">
      <c r="A405" s="61" t="s">
        <v>505</v>
      </c>
      <c r="B405" s="101"/>
      <c r="C405" s="101"/>
    </row>
    <row r="406" spans="1:3" ht="15.75" customHeight="1">
      <c r="A406" s="61" t="s">
        <v>506</v>
      </c>
      <c r="B406" s="101"/>
      <c r="C406" s="101"/>
    </row>
    <row r="407" spans="1:3" ht="15.75" customHeight="1">
      <c r="A407" s="61" t="s">
        <v>507</v>
      </c>
      <c r="B407" s="101"/>
      <c r="C407" s="101"/>
    </row>
    <row r="408" spans="1:3" ht="15.75" customHeight="1">
      <c r="A408" s="61" t="s">
        <v>508</v>
      </c>
      <c r="B408" s="101">
        <v>4</v>
      </c>
      <c r="C408" s="101"/>
    </row>
    <row r="409" spans="1:3" ht="15.75" customHeight="1">
      <c r="A409" s="61" t="s">
        <v>509</v>
      </c>
      <c r="B409" s="101">
        <f>SUM(B410:B412)</f>
        <v>286</v>
      </c>
      <c r="C409" s="101"/>
    </row>
    <row r="410" spans="1:3" ht="15.75" customHeight="1">
      <c r="A410" s="61" t="s">
        <v>510</v>
      </c>
      <c r="B410" s="101"/>
      <c r="C410" s="101"/>
    </row>
    <row r="411" spans="1:3" ht="15.75" customHeight="1">
      <c r="A411" s="61" t="s">
        <v>511</v>
      </c>
      <c r="B411" s="101">
        <v>271</v>
      </c>
      <c r="C411" s="101"/>
    </row>
    <row r="412" spans="1:3" ht="15.75" customHeight="1">
      <c r="A412" s="61" t="s">
        <v>512</v>
      </c>
      <c r="B412" s="101">
        <v>15</v>
      </c>
      <c r="C412" s="101"/>
    </row>
    <row r="413" spans="1:3" ht="15.75" customHeight="1">
      <c r="A413" s="61" t="s">
        <v>513</v>
      </c>
      <c r="B413" s="101">
        <f>SUM(B414:B416)</f>
        <v>100</v>
      </c>
      <c r="C413" s="101"/>
    </row>
    <row r="414" spans="1:3" ht="15.75" customHeight="1">
      <c r="A414" s="61" t="s">
        <v>514</v>
      </c>
      <c r="B414" s="101">
        <v>100</v>
      </c>
      <c r="C414" s="101"/>
    </row>
    <row r="415" spans="1:3" ht="15.75" customHeight="1">
      <c r="A415" s="61" t="s">
        <v>515</v>
      </c>
      <c r="B415" s="101"/>
      <c r="C415" s="101"/>
    </row>
    <row r="416" spans="1:3" ht="15.75" customHeight="1">
      <c r="A416" s="61" t="s">
        <v>516</v>
      </c>
      <c r="B416" s="101"/>
      <c r="C416" s="101"/>
    </row>
    <row r="417" spans="1:3" ht="15.75" customHeight="1">
      <c r="A417" s="61" t="s">
        <v>517</v>
      </c>
      <c r="B417" s="101">
        <f>SUM(B418:B419)</f>
        <v>0</v>
      </c>
      <c r="C417" s="101"/>
    </row>
    <row r="418" spans="1:3" ht="15.75" customHeight="1">
      <c r="A418" s="61" t="s">
        <v>518</v>
      </c>
      <c r="B418" s="101"/>
      <c r="C418" s="101"/>
    </row>
    <row r="419" spans="1:3" ht="15.75" customHeight="1">
      <c r="A419" s="61" t="s">
        <v>519</v>
      </c>
      <c r="B419" s="101"/>
      <c r="C419" s="101"/>
    </row>
    <row r="420" spans="1:3" ht="15.75" customHeight="1">
      <c r="A420" s="61" t="s">
        <v>520</v>
      </c>
      <c r="B420" s="101">
        <f>SUM(B421:B426)</f>
        <v>273</v>
      </c>
      <c r="C420" s="101"/>
    </row>
    <row r="421" spans="1:3" ht="15.75" customHeight="1">
      <c r="A421" s="61" t="s">
        <v>223</v>
      </c>
      <c r="B421" s="101">
        <v>61</v>
      </c>
      <c r="C421" s="101"/>
    </row>
    <row r="422" spans="1:3" ht="15.75" customHeight="1">
      <c r="A422" s="61" t="s">
        <v>224</v>
      </c>
      <c r="B422" s="101">
        <v>10</v>
      </c>
      <c r="C422" s="101"/>
    </row>
    <row r="423" spans="1:3" ht="15.75" customHeight="1">
      <c r="A423" s="61" t="s">
        <v>225</v>
      </c>
      <c r="B423" s="101"/>
      <c r="C423" s="101"/>
    </row>
    <row r="424" spans="1:3" ht="15.75" customHeight="1">
      <c r="A424" s="61" t="s">
        <v>521</v>
      </c>
      <c r="B424" s="101"/>
      <c r="C424" s="101"/>
    </row>
    <row r="425" spans="1:3" ht="15.75" customHeight="1">
      <c r="A425" s="61" t="s">
        <v>239</v>
      </c>
      <c r="B425" s="101">
        <v>184</v>
      </c>
      <c r="C425" s="101"/>
    </row>
    <row r="426" spans="1:3" ht="15.75" customHeight="1">
      <c r="A426" s="61" t="s">
        <v>522</v>
      </c>
      <c r="B426" s="101">
        <v>18</v>
      </c>
      <c r="C426" s="101"/>
    </row>
    <row r="427" spans="1:3" ht="15.75" customHeight="1">
      <c r="A427" s="61" t="s">
        <v>523</v>
      </c>
      <c r="B427" s="101">
        <v>178</v>
      </c>
      <c r="C427" s="101"/>
    </row>
    <row r="428" spans="1:3" ht="15.75" customHeight="1">
      <c r="A428" s="61" t="s">
        <v>524</v>
      </c>
      <c r="B428" s="101">
        <v>42</v>
      </c>
      <c r="C428" s="101"/>
    </row>
    <row r="429" spans="1:3" ht="15.75" customHeight="1">
      <c r="A429" s="61" t="s">
        <v>56</v>
      </c>
      <c r="B429" s="101">
        <f>SUM(B430,B434,B438,B444,B449,B456,B462,B465,B468,B469,B470,B472,B473,B474,B476)</f>
        <v>1792</v>
      </c>
      <c r="C429" s="101"/>
    </row>
    <row r="430" spans="1:3" ht="15.75" customHeight="1">
      <c r="A430" s="61" t="s">
        <v>525</v>
      </c>
      <c r="B430" s="101">
        <f>SUM(B431:B433)</f>
        <v>5</v>
      </c>
      <c r="C430" s="101"/>
    </row>
    <row r="431" spans="1:3" ht="15.75" customHeight="1">
      <c r="A431" s="61" t="s">
        <v>223</v>
      </c>
      <c r="B431" s="101"/>
      <c r="C431" s="101"/>
    </row>
    <row r="432" spans="1:3" ht="15.75" customHeight="1">
      <c r="A432" s="61" t="s">
        <v>224</v>
      </c>
      <c r="B432" s="101"/>
      <c r="C432" s="101"/>
    </row>
    <row r="433" spans="1:3" ht="15.75" customHeight="1">
      <c r="A433" s="61" t="s">
        <v>526</v>
      </c>
      <c r="B433" s="101">
        <v>5</v>
      </c>
      <c r="C433" s="101"/>
    </row>
    <row r="434" spans="1:3" ht="15.75" customHeight="1">
      <c r="A434" s="61" t="s">
        <v>527</v>
      </c>
      <c r="B434" s="101">
        <f>SUM(B435:B437)</f>
        <v>100</v>
      </c>
      <c r="C434" s="101"/>
    </row>
    <row r="435" spans="1:3" ht="15.75" customHeight="1">
      <c r="A435" s="61" t="s">
        <v>528</v>
      </c>
      <c r="B435" s="101"/>
      <c r="C435" s="101"/>
    </row>
    <row r="436" spans="1:3" ht="15.75" customHeight="1">
      <c r="A436" s="61" t="s">
        <v>529</v>
      </c>
      <c r="B436" s="101"/>
      <c r="C436" s="101"/>
    </row>
    <row r="437" spans="1:3" ht="15.75" customHeight="1">
      <c r="A437" s="61" t="s">
        <v>530</v>
      </c>
      <c r="B437" s="101">
        <v>100</v>
      </c>
      <c r="C437" s="101"/>
    </row>
    <row r="438" spans="1:3" ht="15.75" customHeight="1">
      <c r="A438" s="61" t="s">
        <v>531</v>
      </c>
      <c r="B438" s="101">
        <f>SUM(B439:B443)</f>
        <v>386</v>
      </c>
      <c r="C438" s="101"/>
    </row>
    <row r="439" spans="1:3" ht="15.75" customHeight="1">
      <c r="A439" s="61" t="s">
        <v>532</v>
      </c>
      <c r="B439" s="101"/>
      <c r="C439" s="101"/>
    </row>
    <row r="440" spans="1:3" ht="15.75" customHeight="1">
      <c r="A440" s="61" t="s">
        <v>533</v>
      </c>
      <c r="B440" s="101">
        <v>176</v>
      </c>
      <c r="C440" s="101"/>
    </row>
    <row r="441" spans="1:3" ht="15.75" customHeight="1">
      <c r="A441" s="61" t="s">
        <v>534</v>
      </c>
      <c r="B441" s="101"/>
      <c r="C441" s="101"/>
    </row>
    <row r="442" spans="1:3" ht="15.75" customHeight="1">
      <c r="A442" s="61" t="s">
        <v>535</v>
      </c>
      <c r="B442" s="101">
        <v>210</v>
      </c>
      <c r="C442" s="101"/>
    </row>
    <row r="443" spans="1:3" ht="15.75" customHeight="1">
      <c r="A443" s="61" t="s">
        <v>536</v>
      </c>
      <c r="B443" s="101"/>
      <c r="C443" s="101"/>
    </row>
    <row r="444" spans="1:3" ht="15.75" customHeight="1">
      <c r="A444" s="61" t="s">
        <v>537</v>
      </c>
      <c r="B444" s="101">
        <f>SUM(B445:B448)</f>
        <v>1050</v>
      </c>
      <c r="C444" s="101"/>
    </row>
    <row r="445" spans="1:3" ht="15.75" customHeight="1">
      <c r="A445" s="61" t="s">
        <v>538</v>
      </c>
      <c r="B445" s="101">
        <v>150</v>
      </c>
      <c r="C445" s="101"/>
    </row>
    <row r="446" spans="1:3" ht="15.75" customHeight="1">
      <c r="A446" s="61" t="s">
        <v>539</v>
      </c>
      <c r="B446" s="101">
        <v>900</v>
      </c>
      <c r="C446" s="101"/>
    </row>
    <row r="447" spans="1:3" ht="15.75" customHeight="1">
      <c r="A447" s="61" t="s">
        <v>540</v>
      </c>
      <c r="B447" s="101"/>
      <c r="C447" s="101"/>
    </row>
    <row r="448" spans="1:3" ht="15.75" customHeight="1">
      <c r="A448" s="61" t="s">
        <v>541</v>
      </c>
      <c r="B448" s="101"/>
      <c r="C448" s="101"/>
    </row>
    <row r="449" spans="1:3" ht="15.75" customHeight="1">
      <c r="A449" s="61" t="s">
        <v>542</v>
      </c>
      <c r="B449" s="101">
        <f>SUM(B450:B455)</f>
        <v>120</v>
      </c>
      <c r="C449" s="101"/>
    </row>
    <row r="450" spans="1:3" ht="15.75" customHeight="1">
      <c r="A450" s="61" t="s">
        <v>543</v>
      </c>
      <c r="B450" s="101">
        <v>114</v>
      </c>
      <c r="C450" s="101"/>
    </row>
    <row r="451" spans="1:3" ht="15.75" customHeight="1">
      <c r="A451" s="61" t="s">
        <v>544</v>
      </c>
      <c r="B451" s="101">
        <v>6</v>
      </c>
      <c r="C451" s="101"/>
    </row>
    <row r="452" spans="1:3" ht="15.75" customHeight="1">
      <c r="A452" s="61" t="s">
        <v>545</v>
      </c>
      <c r="B452" s="101"/>
      <c r="C452" s="101"/>
    </row>
    <row r="453" spans="1:3" ht="15.75" customHeight="1">
      <c r="A453" s="61" t="s">
        <v>546</v>
      </c>
      <c r="B453" s="101"/>
      <c r="C453" s="101"/>
    </row>
    <row r="454" spans="1:3" ht="15.75" customHeight="1">
      <c r="A454" s="61" t="s">
        <v>547</v>
      </c>
      <c r="B454" s="101"/>
      <c r="C454" s="101"/>
    </row>
    <row r="455" spans="1:3" ht="15.75" customHeight="1">
      <c r="A455" s="61" t="s">
        <v>548</v>
      </c>
      <c r="B455" s="101"/>
      <c r="C455" s="101"/>
    </row>
    <row r="456" spans="1:3" ht="15.75" customHeight="1">
      <c r="A456" s="61" t="s">
        <v>549</v>
      </c>
      <c r="B456" s="101">
        <f>SUM(B457:B461)</f>
        <v>42</v>
      </c>
      <c r="C456" s="101"/>
    </row>
    <row r="457" spans="1:3" ht="15.75" customHeight="1">
      <c r="A457" s="61" t="s">
        <v>550</v>
      </c>
      <c r="B457" s="101">
        <v>42</v>
      </c>
      <c r="C457" s="101"/>
    </row>
    <row r="458" spans="1:3" ht="15.75" customHeight="1">
      <c r="A458" s="61" t="s">
        <v>551</v>
      </c>
      <c r="B458" s="101"/>
      <c r="C458" s="101"/>
    </row>
    <row r="459" spans="1:3" ht="15.75" customHeight="1">
      <c r="A459" s="61" t="s">
        <v>552</v>
      </c>
      <c r="B459" s="101"/>
      <c r="C459" s="101"/>
    </row>
    <row r="460" spans="1:3" ht="15.75" customHeight="1">
      <c r="A460" s="61" t="s">
        <v>553</v>
      </c>
      <c r="B460" s="101"/>
      <c r="C460" s="101"/>
    </row>
    <row r="461" spans="1:3" ht="15.75" customHeight="1">
      <c r="A461" s="61" t="s">
        <v>554</v>
      </c>
      <c r="B461" s="101"/>
      <c r="C461" s="101"/>
    </row>
    <row r="462" spans="1:3" ht="15.75" customHeight="1">
      <c r="A462" s="61" t="s">
        <v>555</v>
      </c>
      <c r="B462" s="101">
        <f>SUM(B463:B464)</f>
        <v>0</v>
      </c>
      <c r="C462" s="101"/>
    </row>
    <row r="463" spans="1:3" ht="15.75" customHeight="1">
      <c r="A463" s="61" t="s">
        <v>556</v>
      </c>
      <c r="B463" s="101"/>
      <c r="C463" s="101"/>
    </row>
    <row r="464" spans="1:3" ht="15.75" customHeight="1">
      <c r="A464" s="61" t="s">
        <v>557</v>
      </c>
      <c r="B464" s="101"/>
      <c r="C464" s="101"/>
    </row>
    <row r="465" spans="1:3" ht="15.75" customHeight="1">
      <c r="A465" s="61" t="s">
        <v>558</v>
      </c>
      <c r="B465" s="101">
        <f>SUM(B466:B467)</f>
        <v>0</v>
      </c>
      <c r="C465" s="101"/>
    </row>
    <row r="466" spans="1:3" ht="15.75" customHeight="1">
      <c r="A466" s="61" t="s">
        <v>559</v>
      </c>
      <c r="B466" s="101"/>
      <c r="C466" s="101"/>
    </row>
    <row r="467" spans="1:3" ht="15.75" customHeight="1">
      <c r="A467" s="61" t="s">
        <v>560</v>
      </c>
      <c r="B467" s="101"/>
      <c r="C467" s="101"/>
    </row>
    <row r="468" spans="1:3" ht="15.75" customHeight="1">
      <c r="A468" s="61" t="s">
        <v>561</v>
      </c>
      <c r="B468" s="101"/>
      <c r="C468" s="101"/>
    </row>
    <row r="469" spans="1:3" ht="15.75" customHeight="1">
      <c r="A469" s="61" t="s">
        <v>562</v>
      </c>
      <c r="B469" s="101"/>
      <c r="C469" s="101"/>
    </row>
    <row r="470" spans="1:3" ht="15.75" customHeight="1">
      <c r="A470" s="61" t="s">
        <v>563</v>
      </c>
      <c r="B470" s="101">
        <f>SUM(B471:B471)</f>
        <v>0</v>
      </c>
      <c r="C470" s="101"/>
    </row>
    <row r="471" spans="1:3" ht="15.75" customHeight="1">
      <c r="A471" s="61" t="s">
        <v>564</v>
      </c>
      <c r="B471" s="101"/>
      <c r="C471" s="101"/>
    </row>
    <row r="472" spans="1:3" ht="15.75" customHeight="1">
      <c r="A472" s="61" t="s">
        <v>565</v>
      </c>
      <c r="B472" s="101"/>
      <c r="C472" s="101"/>
    </row>
    <row r="473" spans="1:3" ht="15.75" customHeight="1">
      <c r="A473" s="61" t="s">
        <v>566</v>
      </c>
      <c r="B473" s="101"/>
      <c r="C473" s="101"/>
    </row>
    <row r="474" spans="1:3" ht="15.75" customHeight="1">
      <c r="A474" s="61" t="s">
        <v>567</v>
      </c>
      <c r="B474" s="101">
        <f>SUM(B475:B475)</f>
        <v>0</v>
      </c>
      <c r="C474" s="101"/>
    </row>
    <row r="475" spans="1:3" ht="15.75" customHeight="1">
      <c r="A475" s="61" t="s">
        <v>568</v>
      </c>
      <c r="B475" s="101"/>
      <c r="C475" s="101"/>
    </row>
    <row r="476" spans="1:3" ht="15.75" customHeight="1">
      <c r="A476" s="61" t="s">
        <v>569</v>
      </c>
      <c r="B476" s="101">
        <v>89</v>
      </c>
      <c r="C476" s="101"/>
    </row>
    <row r="477" spans="1:3" ht="15.75" customHeight="1">
      <c r="A477" s="61" t="s">
        <v>57</v>
      </c>
      <c r="B477" s="101">
        <f>SUM(B478,B486,B487,B490,B491,B492)</f>
        <v>4978</v>
      </c>
      <c r="C477" s="101"/>
    </row>
    <row r="478" spans="1:3" ht="15.75" customHeight="1">
      <c r="A478" s="61" t="s">
        <v>570</v>
      </c>
      <c r="B478" s="101">
        <f>SUM(B479:B485)</f>
        <v>197</v>
      </c>
      <c r="C478" s="101"/>
    </row>
    <row r="479" spans="1:3" ht="15.75" customHeight="1">
      <c r="A479" s="61" t="s">
        <v>223</v>
      </c>
      <c r="B479" s="101">
        <v>86</v>
      </c>
      <c r="C479" s="101"/>
    </row>
    <row r="480" spans="1:3" ht="15.75" customHeight="1">
      <c r="A480" s="61" t="s">
        <v>224</v>
      </c>
      <c r="B480" s="101"/>
      <c r="C480" s="101"/>
    </row>
    <row r="481" spans="1:3" ht="15.75" customHeight="1">
      <c r="A481" s="61" t="s">
        <v>225</v>
      </c>
      <c r="B481" s="101"/>
      <c r="C481" s="101"/>
    </row>
    <row r="482" spans="1:3" ht="15.75" customHeight="1">
      <c r="A482" s="61" t="s">
        <v>571</v>
      </c>
      <c r="B482" s="101">
        <v>103</v>
      </c>
      <c r="C482" s="101"/>
    </row>
    <row r="483" spans="1:3" ht="15.75" customHeight="1">
      <c r="A483" s="61" t="s">
        <v>572</v>
      </c>
      <c r="B483" s="101"/>
      <c r="C483" s="101"/>
    </row>
    <row r="484" spans="1:3" ht="15.75" customHeight="1">
      <c r="A484" s="61" t="s">
        <v>573</v>
      </c>
      <c r="B484" s="101">
        <v>8</v>
      </c>
      <c r="C484" s="101"/>
    </row>
    <row r="485" spans="1:3" ht="15.75" customHeight="1">
      <c r="A485" s="61" t="s">
        <v>574</v>
      </c>
      <c r="B485" s="101"/>
      <c r="C485" s="101"/>
    </row>
    <row r="486" spans="1:3" ht="15.75" customHeight="1">
      <c r="A486" s="61" t="s">
        <v>575</v>
      </c>
      <c r="B486" s="101"/>
      <c r="C486" s="101"/>
    </row>
    <row r="487" spans="1:3" ht="15.75" customHeight="1">
      <c r="A487" s="61" t="s">
        <v>576</v>
      </c>
      <c r="B487" s="101">
        <f>SUM(B488:B489)</f>
        <v>182</v>
      </c>
      <c r="C487" s="101"/>
    </row>
    <row r="488" spans="1:3" ht="15.75" customHeight="1">
      <c r="A488" s="61" t="s">
        <v>577</v>
      </c>
      <c r="B488" s="101"/>
      <c r="C488" s="101"/>
    </row>
    <row r="489" spans="1:3" ht="15.75" customHeight="1">
      <c r="A489" s="61" t="s">
        <v>578</v>
      </c>
      <c r="B489" s="101">
        <v>182</v>
      </c>
      <c r="C489" s="101"/>
    </row>
    <row r="490" spans="1:3" ht="15.75" customHeight="1">
      <c r="A490" s="61" t="s">
        <v>579</v>
      </c>
      <c r="B490" s="101">
        <v>504</v>
      </c>
      <c r="C490" s="101"/>
    </row>
    <row r="491" spans="1:3" ht="15.75" customHeight="1">
      <c r="A491" s="61" t="s">
        <v>580</v>
      </c>
      <c r="B491" s="101">
        <v>95</v>
      </c>
      <c r="C491" s="101"/>
    </row>
    <row r="492" spans="1:3" ht="15.75" customHeight="1">
      <c r="A492" s="61" t="s">
        <v>581</v>
      </c>
      <c r="B492" s="101">
        <v>4000</v>
      </c>
      <c r="C492" s="101"/>
    </row>
    <row r="493" spans="1:3" ht="15.75" customHeight="1">
      <c r="A493" s="61" t="s">
        <v>58</v>
      </c>
      <c r="B493" s="101">
        <f>SUM(B494,B515,B533,B550,B560,B567,B569,B571)</f>
        <v>23433</v>
      </c>
      <c r="C493" s="101"/>
    </row>
    <row r="494" spans="1:3" ht="15.75" customHeight="1">
      <c r="A494" s="61" t="s">
        <v>582</v>
      </c>
      <c r="B494" s="101">
        <f>SUM(B495:B514)</f>
        <v>3877</v>
      </c>
      <c r="C494" s="101"/>
    </row>
    <row r="495" spans="1:3" ht="15.75" customHeight="1">
      <c r="A495" s="61" t="s">
        <v>223</v>
      </c>
      <c r="B495" s="101">
        <v>252</v>
      </c>
      <c r="C495" s="101"/>
    </row>
    <row r="496" spans="1:3" ht="15.75" customHeight="1">
      <c r="A496" s="61" t="s">
        <v>224</v>
      </c>
      <c r="B496" s="101">
        <v>10</v>
      </c>
      <c r="C496" s="101"/>
    </row>
    <row r="497" spans="1:3" ht="15.75" customHeight="1">
      <c r="A497" s="61" t="s">
        <v>225</v>
      </c>
      <c r="B497" s="101"/>
      <c r="C497" s="101"/>
    </row>
    <row r="498" spans="1:3" ht="15.75" customHeight="1">
      <c r="A498" s="61" t="s">
        <v>239</v>
      </c>
      <c r="B498" s="101">
        <v>354</v>
      </c>
      <c r="C498" s="101"/>
    </row>
    <row r="499" spans="1:3" ht="15.75" customHeight="1">
      <c r="A499" s="61" t="s">
        <v>583</v>
      </c>
      <c r="B499" s="101"/>
      <c r="C499" s="101"/>
    </row>
    <row r="500" spans="1:3" ht="15.75" customHeight="1">
      <c r="A500" s="61" t="s">
        <v>584</v>
      </c>
      <c r="B500" s="101">
        <v>290</v>
      </c>
      <c r="C500" s="101"/>
    </row>
    <row r="501" spans="1:3" ht="15.75" customHeight="1">
      <c r="A501" s="61" t="s">
        <v>585</v>
      </c>
      <c r="B501" s="101">
        <v>13</v>
      </c>
      <c r="C501" s="101"/>
    </row>
    <row r="502" spans="1:3" ht="15.75" customHeight="1">
      <c r="A502" s="61" t="s">
        <v>586</v>
      </c>
      <c r="B502" s="101">
        <v>65</v>
      </c>
      <c r="C502" s="101"/>
    </row>
    <row r="503" spans="1:3" ht="15.75" customHeight="1">
      <c r="A503" s="61" t="s">
        <v>587</v>
      </c>
      <c r="B503" s="101"/>
      <c r="C503" s="101"/>
    </row>
    <row r="504" spans="1:3" ht="15.75" customHeight="1">
      <c r="A504" s="61" t="s">
        <v>588</v>
      </c>
      <c r="B504" s="101">
        <v>50</v>
      </c>
      <c r="C504" s="101"/>
    </row>
    <row r="505" spans="1:3" ht="15.75" customHeight="1">
      <c r="A505" s="61" t="s">
        <v>589</v>
      </c>
      <c r="B505" s="101">
        <v>114</v>
      </c>
      <c r="C505" s="101"/>
    </row>
    <row r="506" spans="1:3" ht="15.75" customHeight="1">
      <c r="A506" s="61" t="s">
        <v>590</v>
      </c>
      <c r="B506" s="101"/>
      <c r="C506" s="101"/>
    </row>
    <row r="507" spans="1:3" ht="15.75" customHeight="1">
      <c r="A507" s="61" t="s">
        <v>591</v>
      </c>
      <c r="B507" s="101">
        <v>326</v>
      </c>
      <c r="C507" s="101"/>
    </row>
    <row r="508" spans="1:3" ht="15.75" customHeight="1">
      <c r="A508" s="61" t="s">
        <v>592</v>
      </c>
      <c r="B508" s="101">
        <v>5</v>
      </c>
      <c r="C508" s="101"/>
    </row>
    <row r="509" spans="1:3" ht="15.75" customHeight="1">
      <c r="A509" s="61" t="s">
        <v>593</v>
      </c>
      <c r="B509" s="101">
        <v>22</v>
      </c>
      <c r="C509" s="101"/>
    </row>
    <row r="510" spans="1:3" ht="15.75" customHeight="1">
      <c r="A510" s="61" t="s">
        <v>594</v>
      </c>
      <c r="B510" s="101">
        <v>935</v>
      </c>
      <c r="C510" s="101"/>
    </row>
    <row r="511" spans="1:3" ht="15.75" customHeight="1">
      <c r="A511" s="61" t="s">
        <v>595</v>
      </c>
      <c r="B511" s="101"/>
      <c r="C511" s="101"/>
    </row>
    <row r="512" spans="1:3" ht="15.75" customHeight="1">
      <c r="A512" s="61" t="s">
        <v>596</v>
      </c>
      <c r="B512" s="101"/>
      <c r="C512" s="101"/>
    </row>
    <row r="513" spans="1:3" ht="15.75" customHeight="1">
      <c r="A513" s="61" t="s">
        <v>597</v>
      </c>
      <c r="B513" s="101"/>
      <c r="C513" s="101"/>
    </row>
    <row r="514" spans="1:3" ht="15.75" customHeight="1">
      <c r="A514" s="61" t="s">
        <v>598</v>
      </c>
      <c r="B514" s="101">
        <v>1441</v>
      </c>
      <c r="C514" s="101"/>
    </row>
    <row r="515" spans="1:3" ht="15.75" customHeight="1">
      <c r="A515" s="61" t="s">
        <v>599</v>
      </c>
      <c r="B515" s="101">
        <f>SUM(B516:B532)</f>
        <v>2945</v>
      </c>
      <c r="C515" s="101"/>
    </row>
    <row r="516" spans="1:3" ht="15.75" customHeight="1">
      <c r="A516" s="61" t="s">
        <v>223</v>
      </c>
      <c r="B516" s="101">
        <v>190</v>
      </c>
      <c r="C516" s="101"/>
    </row>
    <row r="517" spans="1:3" ht="15.75" customHeight="1">
      <c r="A517" s="61" t="s">
        <v>224</v>
      </c>
      <c r="B517" s="101"/>
      <c r="C517" s="101"/>
    </row>
    <row r="518" spans="1:3" ht="15.75" customHeight="1">
      <c r="A518" s="61" t="s">
        <v>225</v>
      </c>
      <c r="B518" s="101"/>
      <c r="C518" s="101"/>
    </row>
    <row r="519" spans="1:3" ht="15.75" customHeight="1">
      <c r="A519" s="61" t="s">
        <v>600</v>
      </c>
      <c r="B519" s="101">
        <v>483</v>
      </c>
      <c r="C519" s="101"/>
    </row>
    <row r="520" spans="1:3" ht="15.75" customHeight="1">
      <c r="A520" s="61" t="s">
        <v>601</v>
      </c>
      <c r="B520" s="101">
        <v>771</v>
      </c>
      <c r="C520" s="101"/>
    </row>
    <row r="521" spans="1:3" ht="15.75" customHeight="1">
      <c r="A521" s="61" t="s">
        <v>602</v>
      </c>
      <c r="B521" s="101"/>
      <c r="C521" s="101"/>
    </row>
    <row r="522" spans="1:3" ht="15.75" customHeight="1">
      <c r="A522" s="61" t="s">
        <v>603</v>
      </c>
      <c r="B522" s="101">
        <v>106</v>
      </c>
      <c r="C522" s="101"/>
    </row>
    <row r="523" spans="1:3" ht="15.75" customHeight="1">
      <c r="A523" s="61" t="s">
        <v>604</v>
      </c>
      <c r="B523" s="101">
        <v>913</v>
      </c>
      <c r="C523" s="101"/>
    </row>
    <row r="524" spans="1:3" ht="15.75" customHeight="1">
      <c r="A524" s="61" t="s">
        <v>605</v>
      </c>
      <c r="B524" s="101"/>
      <c r="C524" s="101"/>
    </row>
    <row r="525" spans="1:3" ht="15.75" customHeight="1">
      <c r="A525" s="61" t="s">
        <v>606</v>
      </c>
      <c r="B525" s="101">
        <v>52</v>
      </c>
      <c r="C525" s="101"/>
    </row>
    <row r="526" spans="1:3" ht="15.75" customHeight="1">
      <c r="A526" s="61" t="s">
        <v>607</v>
      </c>
      <c r="B526" s="101"/>
      <c r="C526" s="101"/>
    </row>
    <row r="527" spans="1:3" ht="15.75" customHeight="1">
      <c r="A527" s="61" t="s">
        <v>608</v>
      </c>
      <c r="B527" s="101"/>
      <c r="C527" s="101"/>
    </row>
    <row r="528" spans="1:3" ht="15.75" customHeight="1">
      <c r="A528" s="61" t="s">
        <v>609</v>
      </c>
      <c r="B528" s="101"/>
      <c r="C528" s="101"/>
    </row>
    <row r="529" spans="1:3" ht="15.75" customHeight="1">
      <c r="A529" s="61" t="s">
        <v>610</v>
      </c>
      <c r="B529" s="101"/>
      <c r="C529" s="101"/>
    </row>
    <row r="530" spans="1:3" ht="15.75" customHeight="1">
      <c r="A530" s="61" t="s">
        <v>611</v>
      </c>
      <c r="B530" s="101">
        <v>200</v>
      </c>
      <c r="C530" s="101"/>
    </row>
    <row r="531" spans="1:3" ht="15.75" customHeight="1">
      <c r="A531" s="61" t="s">
        <v>612</v>
      </c>
      <c r="B531" s="101">
        <v>230</v>
      </c>
      <c r="C531" s="101"/>
    </row>
    <row r="532" spans="1:3" ht="15.75" customHeight="1">
      <c r="A532" s="61" t="s">
        <v>613</v>
      </c>
      <c r="B532" s="101"/>
      <c r="C532" s="101"/>
    </row>
    <row r="533" spans="1:3" ht="15.75" customHeight="1">
      <c r="A533" s="61" t="s">
        <v>614</v>
      </c>
      <c r="B533" s="101">
        <f>SUM(B534:B549)</f>
        <v>8108</v>
      </c>
      <c r="C533" s="101"/>
    </row>
    <row r="534" spans="1:3" ht="15.75" customHeight="1">
      <c r="A534" s="61" t="s">
        <v>223</v>
      </c>
      <c r="B534" s="101">
        <v>100</v>
      </c>
      <c r="C534" s="101"/>
    </row>
    <row r="535" spans="1:3" ht="15.75" customHeight="1">
      <c r="A535" s="61" t="s">
        <v>615</v>
      </c>
      <c r="B535" s="101">
        <v>138</v>
      </c>
      <c r="C535" s="101"/>
    </row>
    <row r="536" spans="1:3" ht="15.75" customHeight="1">
      <c r="A536" s="61" t="s">
        <v>616</v>
      </c>
      <c r="B536" s="101">
        <v>145</v>
      </c>
      <c r="C536" s="101"/>
    </row>
    <row r="537" spans="1:3" ht="15.75" customHeight="1">
      <c r="A537" s="61" t="s">
        <v>617</v>
      </c>
      <c r="B537" s="101">
        <v>680</v>
      </c>
      <c r="C537" s="101"/>
    </row>
    <row r="538" spans="1:3" ht="15.75" customHeight="1">
      <c r="A538" s="61" t="s">
        <v>618</v>
      </c>
      <c r="B538" s="101"/>
      <c r="C538" s="101"/>
    </row>
    <row r="539" spans="1:3" ht="15.75" customHeight="1">
      <c r="A539" s="61" t="s">
        <v>619</v>
      </c>
      <c r="B539" s="101"/>
      <c r="C539" s="101"/>
    </row>
    <row r="540" spans="1:3" ht="15.75" customHeight="1">
      <c r="A540" s="61" t="s">
        <v>620</v>
      </c>
      <c r="B540" s="101"/>
      <c r="C540" s="101"/>
    </row>
    <row r="541" spans="1:3" ht="15.75" customHeight="1">
      <c r="A541" s="61" t="s">
        <v>621</v>
      </c>
      <c r="B541" s="101">
        <v>503</v>
      </c>
      <c r="C541" s="101"/>
    </row>
    <row r="542" spans="1:3" ht="15.75" customHeight="1">
      <c r="A542" s="61" t="s">
        <v>622</v>
      </c>
      <c r="B542" s="101"/>
      <c r="C542" s="101"/>
    </row>
    <row r="543" spans="1:3" ht="15.75" customHeight="1">
      <c r="A543" s="61" t="s">
        <v>623</v>
      </c>
      <c r="B543" s="101">
        <v>4000</v>
      </c>
      <c r="C543" s="101"/>
    </row>
    <row r="544" spans="1:3" ht="15.75" customHeight="1">
      <c r="A544" s="61" t="s">
        <v>624</v>
      </c>
      <c r="B544" s="101"/>
      <c r="C544" s="101"/>
    </row>
    <row r="545" spans="1:3" ht="15.75" customHeight="1">
      <c r="A545" s="61" t="s">
        <v>625</v>
      </c>
      <c r="B545" s="101"/>
      <c r="C545" s="101"/>
    </row>
    <row r="546" spans="1:3" ht="15.75" customHeight="1">
      <c r="A546" s="61" t="s">
        <v>626</v>
      </c>
      <c r="B546" s="101"/>
      <c r="C546" s="101"/>
    </row>
    <row r="547" spans="1:3" ht="15.75" customHeight="1">
      <c r="A547" s="61" t="s">
        <v>627</v>
      </c>
      <c r="B547" s="101">
        <v>112</v>
      </c>
      <c r="C547" s="101"/>
    </row>
    <row r="548" spans="1:3" ht="15.75" customHeight="1">
      <c r="A548" s="61" t="s">
        <v>628</v>
      </c>
      <c r="B548" s="101">
        <v>30</v>
      </c>
      <c r="C548" s="101"/>
    </row>
    <row r="549" spans="1:3" ht="15.75" customHeight="1">
      <c r="A549" s="61" t="s">
        <v>629</v>
      </c>
      <c r="B549" s="101">
        <v>2400</v>
      </c>
      <c r="C549" s="101"/>
    </row>
    <row r="550" spans="1:3" ht="15.75" customHeight="1">
      <c r="A550" s="61" t="s">
        <v>630</v>
      </c>
      <c r="B550" s="101">
        <f>SUM(B551:B559)</f>
        <v>7503</v>
      </c>
      <c r="C550" s="101"/>
    </row>
    <row r="551" spans="1:3" ht="15.75" customHeight="1">
      <c r="A551" s="61" t="s">
        <v>223</v>
      </c>
      <c r="B551" s="101">
        <v>162</v>
      </c>
      <c r="C551" s="101"/>
    </row>
    <row r="552" spans="1:3" ht="15.75" customHeight="1">
      <c r="A552" s="61" t="s">
        <v>224</v>
      </c>
      <c r="B552" s="101"/>
      <c r="C552" s="101"/>
    </row>
    <row r="553" spans="1:3" ht="15.75" customHeight="1">
      <c r="A553" s="61" t="s">
        <v>631</v>
      </c>
      <c r="B553" s="101"/>
      <c r="C553" s="101"/>
    </row>
    <row r="554" spans="1:3" ht="15.75" customHeight="1">
      <c r="A554" s="61" t="s">
        <v>632</v>
      </c>
      <c r="B554" s="101">
        <v>6780</v>
      </c>
      <c r="C554" s="101"/>
    </row>
    <row r="555" spans="1:3" ht="15.75" customHeight="1">
      <c r="A555" s="61" t="s">
        <v>633</v>
      </c>
      <c r="B555" s="101"/>
      <c r="C555" s="101"/>
    </row>
    <row r="556" spans="1:3" ht="15.75" customHeight="1">
      <c r="A556" s="61" t="s">
        <v>634</v>
      </c>
      <c r="B556" s="101"/>
      <c r="C556" s="101"/>
    </row>
    <row r="557" spans="1:3" ht="15.75" customHeight="1">
      <c r="A557" s="61" t="s">
        <v>635</v>
      </c>
      <c r="B557" s="101"/>
      <c r="C557" s="101"/>
    </row>
    <row r="558" spans="1:3" ht="15.75" customHeight="1">
      <c r="A558" s="61" t="s">
        <v>239</v>
      </c>
      <c r="B558" s="101">
        <v>102</v>
      </c>
      <c r="C558" s="101"/>
    </row>
    <row r="559" spans="1:3" ht="15.75" customHeight="1">
      <c r="A559" s="61" t="s">
        <v>636</v>
      </c>
      <c r="B559" s="101">
        <v>459</v>
      </c>
      <c r="C559" s="101"/>
    </row>
    <row r="560" spans="1:3" ht="15.75" customHeight="1">
      <c r="A560" s="61" t="s">
        <v>637</v>
      </c>
      <c r="B560" s="101">
        <f>SUM(B561:B566)</f>
        <v>1000</v>
      </c>
      <c r="C560" s="101"/>
    </row>
    <row r="561" spans="1:3" ht="15.75" customHeight="1">
      <c r="A561" s="61" t="s">
        <v>638</v>
      </c>
      <c r="B561" s="101"/>
      <c r="C561" s="101"/>
    </row>
    <row r="562" spans="1:3" ht="15.75" customHeight="1">
      <c r="A562" s="61" t="s">
        <v>639</v>
      </c>
      <c r="B562" s="101"/>
      <c r="C562" s="101"/>
    </row>
    <row r="563" spans="1:3" ht="15.75" customHeight="1">
      <c r="A563" s="61" t="s">
        <v>640</v>
      </c>
      <c r="B563" s="101"/>
      <c r="C563" s="101"/>
    </row>
    <row r="564" spans="1:3" ht="15.75" customHeight="1">
      <c r="A564" s="61" t="s">
        <v>641</v>
      </c>
      <c r="B564" s="101">
        <v>1000</v>
      </c>
      <c r="C564" s="101"/>
    </row>
    <row r="565" spans="1:3" ht="15.75" customHeight="1">
      <c r="A565" s="61" t="s">
        <v>642</v>
      </c>
      <c r="B565" s="101"/>
      <c r="C565" s="101"/>
    </row>
    <row r="566" spans="1:3" ht="15.75" customHeight="1">
      <c r="A566" s="61" t="s">
        <v>643</v>
      </c>
      <c r="B566" s="101"/>
      <c r="C566" s="101"/>
    </row>
    <row r="567" spans="1:3" ht="15.75" customHeight="1">
      <c r="A567" s="61" t="s">
        <v>644</v>
      </c>
      <c r="B567" s="101">
        <f>SUM(B568:B568)</f>
        <v>0</v>
      </c>
      <c r="C567" s="101"/>
    </row>
    <row r="568" spans="1:3" ht="15.75" customHeight="1">
      <c r="A568" s="61" t="s">
        <v>645</v>
      </c>
      <c r="B568" s="101"/>
      <c r="C568" s="101"/>
    </row>
    <row r="569" spans="1:3" ht="15.75" customHeight="1">
      <c r="A569" s="61" t="s">
        <v>646</v>
      </c>
      <c r="B569" s="101">
        <f>SUM(B570:B570)</f>
        <v>0</v>
      </c>
      <c r="C569" s="101"/>
    </row>
    <row r="570" spans="1:3" ht="15.75" customHeight="1">
      <c r="A570" s="61" t="s">
        <v>647</v>
      </c>
      <c r="B570" s="101"/>
      <c r="C570" s="101"/>
    </row>
    <row r="571" spans="1:3" ht="15.75" customHeight="1">
      <c r="A571" s="61" t="s">
        <v>648</v>
      </c>
      <c r="B571" s="101">
        <f>SUM(B572:B573)</f>
        <v>0</v>
      </c>
      <c r="C571" s="101"/>
    </row>
    <row r="572" spans="1:3" ht="15.75" customHeight="1">
      <c r="A572" s="61" t="s">
        <v>649</v>
      </c>
      <c r="B572" s="101"/>
      <c r="C572" s="101"/>
    </row>
    <row r="573" spans="1:3" ht="15.75" customHeight="1">
      <c r="A573" s="61" t="s">
        <v>650</v>
      </c>
      <c r="B573" s="101"/>
      <c r="C573" s="101"/>
    </row>
    <row r="574" spans="1:3" ht="15.75" customHeight="1">
      <c r="A574" s="61" t="s">
        <v>59</v>
      </c>
      <c r="B574" s="101">
        <f>SUM(B575,B583,B585,B587,B589,B591,B596)</f>
        <v>6968</v>
      </c>
      <c r="C574" s="101"/>
    </row>
    <row r="575" spans="1:3" ht="15.75" customHeight="1">
      <c r="A575" s="61" t="s">
        <v>651</v>
      </c>
      <c r="B575" s="101">
        <f>SUM(B576:B582)</f>
        <v>6948</v>
      </c>
      <c r="C575" s="101"/>
    </row>
    <row r="576" spans="1:3" ht="15.75" customHeight="1">
      <c r="A576" s="61" t="s">
        <v>223</v>
      </c>
      <c r="B576" s="101">
        <v>194</v>
      </c>
      <c r="C576" s="101"/>
    </row>
    <row r="577" spans="1:3" ht="15.75" customHeight="1">
      <c r="A577" s="61" t="s">
        <v>224</v>
      </c>
      <c r="B577" s="101"/>
      <c r="C577" s="101"/>
    </row>
    <row r="578" spans="1:3" ht="15.75" customHeight="1">
      <c r="A578" s="61" t="s">
        <v>924</v>
      </c>
      <c r="B578" s="101">
        <v>1000</v>
      </c>
      <c r="C578" s="101"/>
    </row>
    <row r="579" spans="1:3" ht="15.75" customHeight="1">
      <c r="A579" s="61" t="s">
        <v>652</v>
      </c>
      <c r="B579" s="101">
        <v>744</v>
      </c>
      <c r="C579" s="101"/>
    </row>
    <row r="580" spans="1:3" ht="15.75" customHeight="1">
      <c r="A580" s="61" t="s">
        <v>653</v>
      </c>
      <c r="B580" s="101">
        <v>10</v>
      </c>
      <c r="C580" s="101"/>
    </row>
    <row r="581" spans="1:3" ht="15.75" customHeight="1">
      <c r="A581" s="61" t="s">
        <v>654</v>
      </c>
      <c r="B581" s="101"/>
      <c r="C581" s="101"/>
    </row>
    <row r="582" spans="1:3" ht="15.75" customHeight="1">
      <c r="A582" s="61" t="s">
        <v>655</v>
      </c>
      <c r="B582" s="101">
        <v>5000</v>
      </c>
      <c r="C582" s="101"/>
    </row>
    <row r="583" spans="1:3" ht="15.75" customHeight="1">
      <c r="A583" s="61" t="s">
        <v>656</v>
      </c>
      <c r="B583" s="101">
        <f>SUM(B584:B584)</f>
        <v>0</v>
      </c>
      <c r="C583" s="101"/>
    </row>
    <row r="584" spans="1:3" ht="15.75" customHeight="1">
      <c r="A584" s="61" t="s">
        <v>657</v>
      </c>
      <c r="B584" s="101"/>
      <c r="C584" s="101"/>
    </row>
    <row r="585" spans="1:3" ht="15.75" customHeight="1">
      <c r="A585" s="61" t="s">
        <v>658</v>
      </c>
      <c r="B585" s="101">
        <f>SUM(B586:B586)</f>
        <v>0</v>
      </c>
      <c r="C585" s="101"/>
    </row>
    <row r="586" spans="1:3" ht="15.75" customHeight="1">
      <c r="A586" s="61" t="s">
        <v>659</v>
      </c>
      <c r="B586" s="101"/>
      <c r="C586" s="101"/>
    </row>
    <row r="587" spans="1:3" ht="15.75" customHeight="1">
      <c r="A587" s="61" t="s">
        <v>660</v>
      </c>
      <c r="B587" s="101">
        <f>SUM(B588:B588)</f>
        <v>0</v>
      </c>
      <c r="C587" s="101"/>
    </row>
    <row r="588" spans="1:3" ht="15.75" customHeight="1">
      <c r="A588" s="61" t="s">
        <v>661</v>
      </c>
      <c r="B588" s="101"/>
      <c r="C588" s="101"/>
    </row>
    <row r="589" spans="1:3" ht="15.75" customHeight="1">
      <c r="A589" s="61" t="s">
        <v>662</v>
      </c>
      <c r="B589" s="101">
        <f>SUM(B590:B590)</f>
        <v>0</v>
      </c>
      <c r="C589" s="101"/>
    </row>
    <row r="590" spans="1:3" ht="15.75" customHeight="1">
      <c r="A590" s="61" t="s">
        <v>663</v>
      </c>
      <c r="B590" s="101"/>
      <c r="C590" s="101"/>
    </row>
    <row r="591" spans="1:3" ht="15.75" customHeight="1">
      <c r="A591" s="61" t="s">
        <v>664</v>
      </c>
      <c r="B591" s="101">
        <f>SUM(B592:B595)</f>
        <v>20</v>
      </c>
      <c r="C591" s="101"/>
    </row>
    <row r="592" spans="1:3" ht="15.75" customHeight="1">
      <c r="A592" s="61" t="s">
        <v>665</v>
      </c>
      <c r="B592" s="101"/>
      <c r="C592" s="101"/>
    </row>
    <row r="593" spans="1:3" ht="15.75" customHeight="1">
      <c r="A593" s="61" t="s">
        <v>666</v>
      </c>
      <c r="B593" s="101">
        <v>20</v>
      </c>
      <c r="C593" s="101"/>
    </row>
    <row r="594" spans="1:3" ht="15.75" customHeight="1">
      <c r="A594" s="61" t="s">
        <v>667</v>
      </c>
      <c r="B594" s="101"/>
      <c r="C594" s="101"/>
    </row>
    <row r="595" spans="1:3" ht="15.75" customHeight="1">
      <c r="A595" s="61" t="s">
        <v>668</v>
      </c>
      <c r="B595" s="101"/>
      <c r="C595" s="101"/>
    </row>
    <row r="596" spans="1:3" ht="15.75" customHeight="1">
      <c r="A596" s="61" t="s">
        <v>669</v>
      </c>
      <c r="B596" s="101">
        <f>SUM(B597:B598)</f>
        <v>0</v>
      </c>
      <c r="C596" s="101"/>
    </row>
    <row r="597" spans="1:3" ht="15.75" customHeight="1">
      <c r="A597" s="61" t="s">
        <v>670</v>
      </c>
      <c r="B597" s="101"/>
      <c r="C597" s="101"/>
    </row>
    <row r="598" spans="1:3" ht="15.75" customHeight="1">
      <c r="A598" s="61" t="s">
        <v>671</v>
      </c>
      <c r="B598" s="101"/>
      <c r="C598" s="101"/>
    </row>
    <row r="599" spans="1:3" ht="15.75" customHeight="1">
      <c r="A599" s="61" t="s">
        <v>672</v>
      </c>
      <c r="B599" s="101">
        <f>SUM(B600,B602,B604,B606,B608,B610,B618)</f>
        <v>400</v>
      </c>
      <c r="C599" s="101"/>
    </row>
    <row r="600" spans="1:3" ht="15.75" customHeight="1">
      <c r="A600" s="61" t="s">
        <v>673</v>
      </c>
      <c r="B600" s="101">
        <f>SUM(B601:B601)</f>
        <v>0</v>
      </c>
      <c r="C600" s="101"/>
    </row>
    <row r="601" spans="1:3" ht="15.75" customHeight="1">
      <c r="A601" s="61" t="s">
        <v>674</v>
      </c>
      <c r="B601" s="101"/>
      <c r="C601" s="101"/>
    </row>
    <row r="602" spans="1:3" ht="15.75" customHeight="1">
      <c r="A602" s="61" t="s">
        <v>675</v>
      </c>
      <c r="B602" s="101">
        <f>SUM(B603:B603)</f>
        <v>0</v>
      </c>
      <c r="C602" s="101"/>
    </row>
    <row r="603" spans="1:3" ht="15.75" customHeight="1">
      <c r="A603" s="61" t="s">
        <v>676</v>
      </c>
      <c r="B603" s="101"/>
      <c r="C603" s="101"/>
    </row>
    <row r="604" spans="1:3" ht="15.75" customHeight="1">
      <c r="A604" s="61" t="s">
        <v>677</v>
      </c>
      <c r="B604" s="101">
        <f>SUM(B605:B605)</f>
        <v>0</v>
      </c>
      <c r="C604" s="101"/>
    </row>
    <row r="605" spans="1:3" ht="15.75" customHeight="1">
      <c r="A605" s="61" t="s">
        <v>678</v>
      </c>
      <c r="B605" s="101"/>
      <c r="C605" s="101"/>
    </row>
    <row r="606" spans="1:3" ht="15.75" customHeight="1">
      <c r="A606" s="61" t="s">
        <v>679</v>
      </c>
      <c r="B606" s="101">
        <f>SUM(B607:B607)</f>
        <v>0</v>
      </c>
      <c r="C606" s="101"/>
    </row>
    <row r="607" spans="1:3" ht="15.75" customHeight="1">
      <c r="A607" s="61" t="s">
        <v>680</v>
      </c>
      <c r="B607" s="101"/>
      <c r="C607" s="101"/>
    </row>
    <row r="608" spans="1:3" ht="15.75" customHeight="1">
      <c r="A608" s="61" t="s">
        <v>681</v>
      </c>
      <c r="B608" s="101">
        <f>SUM(B609:B609)</f>
        <v>0</v>
      </c>
      <c r="C608" s="101"/>
    </row>
    <row r="609" spans="1:3" ht="15.75" customHeight="1">
      <c r="A609" s="61" t="s">
        <v>682</v>
      </c>
      <c r="B609" s="101"/>
      <c r="C609" s="101"/>
    </row>
    <row r="610" spans="1:3" ht="15.75" customHeight="1">
      <c r="A610" s="61" t="s">
        <v>683</v>
      </c>
      <c r="B610" s="101">
        <f>SUM(B611:B617)</f>
        <v>400</v>
      </c>
      <c r="C610" s="101"/>
    </row>
    <row r="611" spans="1:3" ht="15.75" customHeight="1">
      <c r="A611" s="61" t="s">
        <v>223</v>
      </c>
      <c r="B611" s="101"/>
      <c r="C611" s="101"/>
    </row>
    <row r="612" spans="1:3" ht="15.75" customHeight="1">
      <c r="A612" s="61" t="s">
        <v>224</v>
      </c>
      <c r="B612" s="101"/>
      <c r="C612" s="101"/>
    </row>
    <row r="613" spans="1:3" ht="15.75" customHeight="1">
      <c r="A613" s="61" t="s">
        <v>225</v>
      </c>
      <c r="B613" s="101"/>
      <c r="C613" s="101"/>
    </row>
    <row r="614" spans="1:3" ht="15.75" customHeight="1">
      <c r="A614" s="61" t="s">
        <v>684</v>
      </c>
      <c r="B614" s="101"/>
      <c r="C614" s="101"/>
    </row>
    <row r="615" spans="1:3" ht="15.75" customHeight="1">
      <c r="A615" s="61" t="s">
        <v>685</v>
      </c>
      <c r="B615" s="101">
        <v>100</v>
      </c>
      <c r="C615" s="101"/>
    </row>
    <row r="616" spans="1:3" ht="15.75" customHeight="1">
      <c r="A616" s="61" t="s">
        <v>686</v>
      </c>
      <c r="B616" s="101"/>
      <c r="C616" s="101"/>
    </row>
    <row r="617" spans="1:3" ht="15.75" customHeight="1">
      <c r="A617" s="61" t="s">
        <v>687</v>
      </c>
      <c r="B617" s="101">
        <v>300</v>
      </c>
      <c r="C617" s="101"/>
    </row>
    <row r="618" spans="1:3" ht="15.75" customHeight="1">
      <c r="A618" s="61" t="s">
        <v>688</v>
      </c>
      <c r="B618" s="101">
        <f>SUM(B619:B619)</f>
        <v>0</v>
      </c>
      <c r="C618" s="101"/>
    </row>
    <row r="619" spans="1:3" ht="15.75" customHeight="1">
      <c r="A619" s="61" t="s">
        <v>689</v>
      </c>
      <c r="B619" s="101"/>
      <c r="C619" s="101"/>
    </row>
    <row r="620" spans="1:3" ht="15.75" customHeight="1">
      <c r="A620" s="61" t="s">
        <v>61</v>
      </c>
      <c r="B620" s="101">
        <f>SUM(B621,B625,B627)</f>
        <v>191</v>
      </c>
      <c r="C620" s="101"/>
    </row>
    <row r="621" spans="1:3" ht="15.75" customHeight="1">
      <c r="A621" s="61" t="s">
        <v>690</v>
      </c>
      <c r="B621" s="101">
        <f>SUM(B622:B624)</f>
        <v>191</v>
      </c>
      <c r="C621" s="101"/>
    </row>
    <row r="622" spans="1:3" ht="15.75" customHeight="1">
      <c r="A622" s="61" t="s">
        <v>223</v>
      </c>
      <c r="B622" s="101">
        <v>97</v>
      </c>
      <c r="C622" s="101"/>
    </row>
    <row r="623" spans="1:3" ht="15.75" customHeight="1">
      <c r="A623" s="61" t="s">
        <v>224</v>
      </c>
      <c r="B623" s="101"/>
      <c r="C623" s="101"/>
    </row>
    <row r="624" spans="1:3" ht="15.75" customHeight="1">
      <c r="A624" s="61" t="s">
        <v>691</v>
      </c>
      <c r="B624" s="101">
        <v>94</v>
      </c>
      <c r="C624" s="101"/>
    </row>
    <row r="625" spans="1:3" ht="15.75" customHeight="1">
      <c r="A625" s="61" t="s">
        <v>692</v>
      </c>
      <c r="B625" s="101">
        <f>SUM(B626:B626)</f>
        <v>0</v>
      </c>
      <c r="C625" s="101"/>
    </row>
    <row r="626" spans="1:3" ht="15.75" customHeight="1">
      <c r="A626" s="61" t="s">
        <v>693</v>
      </c>
      <c r="B626" s="101"/>
      <c r="C626" s="101"/>
    </row>
    <row r="627" spans="1:3" ht="15.75" customHeight="1">
      <c r="A627" s="61" t="s">
        <v>694</v>
      </c>
      <c r="B627" s="101">
        <f>SUM(B628:B628)</f>
        <v>0</v>
      </c>
      <c r="C627" s="101"/>
    </row>
    <row r="628" spans="1:3" ht="15.75" customHeight="1">
      <c r="A628" s="61" t="s">
        <v>695</v>
      </c>
      <c r="B628" s="101"/>
      <c r="C628" s="101"/>
    </row>
    <row r="629" spans="1:3" ht="15.75" customHeight="1">
      <c r="A629" s="61" t="s">
        <v>62</v>
      </c>
      <c r="B629" s="101">
        <f>SUM(B630,B632,B634,B636,B638)</f>
        <v>0</v>
      </c>
      <c r="C629" s="101"/>
    </row>
    <row r="630" spans="1:3" ht="15.75" customHeight="1">
      <c r="A630" s="61" t="s">
        <v>696</v>
      </c>
      <c r="B630" s="101">
        <f>SUM(B631:B631)</f>
        <v>0</v>
      </c>
      <c r="C630" s="101"/>
    </row>
    <row r="631" spans="1:3" ht="15.75" customHeight="1">
      <c r="A631" s="61" t="s">
        <v>697</v>
      </c>
      <c r="B631" s="101"/>
      <c r="C631" s="101"/>
    </row>
    <row r="632" spans="1:3" ht="15.75" customHeight="1">
      <c r="A632" s="61" t="s">
        <v>698</v>
      </c>
      <c r="B632" s="101">
        <f>SUM(B633:B633)</f>
        <v>0</v>
      </c>
      <c r="C632" s="101"/>
    </row>
    <row r="633" spans="1:3" ht="15.75" customHeight="1">
      <c r="A633" s="61" t="s">
        <v>699</v>
      </c>
      <c r="B633" s="101"/>
      <c r="C633" s="101"/>
    </row>
    <row r="634" spans="1:3" ht="15.75" customHeight="1">
      <c r="A634" s="61" t="s">
        <v>700</v>
      </c>
      <c r="B634" s="101">
        <f>SUM(B635:B635)</f>
        <v>0</v>
      </c>
      <c r="C634" s="101"/>
    </row>
    <row r="635" spans="1:3" ht="15.75" customHeight="1">
      <c r="A635" s="61" t="s">
        <v>701</v>
      </c>
      <c r="B635" s="101"/>
      <c r="C635" s="101"/>
    </row>
    <row r="636" spans="1:3" ht="15.75" customHeight="1">
      <c r="A636" s="61" t="s">
        <v>702</v>
      </c>
      <c r="B636" s="101">
        <f>SUM(B637:B637)</f>
        <v>0</v>
      </c>
      <c r="C636" s="101"/>
    </row>
    <row r="637" spans="1:3" ht="15.75" customHeight="1">
      <c r="A637" s="61" t="s">
        <v>703</v>
      </c>
      <c r="B637" s="101"/>
      <c r="C637" s="101"/>
    </row>
    <row r="638" spans="1:3" ht="15.75" customHeight="1">
      <c r="A638" s="61" t="s">
        <v>704</v>
      </c>
      <c r="B638" s="101">
        <f>SUM(B639:B639)</f>
        <v>0</v>
      </c>
      <c r="C638" s="101"/>
    </row>
    <row r="639" spans="1:3" ht="15.75" customHeight="1">
      <c r="A639" s="61" t="s">
        <v>705</v>
      </c>
      <c r="B639" s="101"/>
      <c r="C639" s="101"/>
    </row>
    <row r="640" spans="1:3" ht="15.75" customHeight="1">
      <c r="A640" s="61" t="s">
        <v>63</v>
      </c>
      <c r="B640" s="101">
        <f>SUM(B641:B649)</f>
        <v>0</v>
      </c>
      <c r="C640" s="101"/>
    </row>
    <row r="641" spans="1:3" ht="15.75" customHeight="1">
      <c r="A641" s="61" t="s">
        <v>706</v>
      </c>
      <c r="B641" s="101"/>
      <c r="C641" s="101"/>
    </row>
    <row r="642" spans="1:3" ht="15.75" customHeight="1">
      <c r="A642" s="61" t="s">
        <v>707</v>
      </c>
      <c r="B642" s="101"/>
      <c r="C642" s="101"/>
    </row>
    <row r="643" spans="1:3" ht="15.75" customHeight="1">
      <c r="A643" s="61" t="s">
        <v>708</v>
      </c>
      <c r="B643" s="101"/>
      <c r="C643" s="101"/>
    </row>
    <row r="644" spans="1:3" ht="15.75" customHeight="1">
      <c r="A644" s="61" t="s">
        <v>709</v>
      </c>
      <c r="B644" s="101"/>
      <c r="C644" s="101"/>
    </row>
    <row r="645" spans="1:3" ht="15.75" customHeight="1">
      <c r="A645" s="61" t="s">
        <v>710</v>
      </c>
      <c r="B645" s="101"/>
      <c r="C645" s="101"/>
    </row>
    <row r="646" spans="1:3" ht="15.75" customHeight="1">
      <c r="A646" s="61" t="s">
        <v>711</v>
      </c>
      <c r="B646" s="101"/>
      <c r="C646" s="101"/>
    </row>
    <row r="647" spans="1:3" ht="15.75" customHeight="1">
      <c r="A647" s="61" t="s">
        <v>712</v>
      </c>
      <c r="B647" s="101"/>
      <c r="C647" s="101"/>
    </row>
    <row r="648" spans="1:3" ht="15.75" customHeight="1">
      <c r="A648" s="61" t="s">
        <v>713</v>
      </c>
      <c r="B648" s="101"/>
      <c r="C648" s="101"/>
    </row>
    <row r="649" spans="1:3" ht="15.75" customHeight="1">
      <c r="A649" s="61" t="s">
        <v>714</v>
      </c>
      <c r="B649" s="101"/>
      <c r="C649" s="101"/>
    </row>
    <row r="650" spans="1:3" ht="15.75" customHeight="1">
      <c r="A650" s="61" t="s">
        <v>64</v>
      </c>
      <c r="B650" s="101">
        <f>SUM(B651,B656,B658)</f>
        <v>1192</v>
      </c>
      <c r="C650" s="101"/>
    </row>
    <row r="651" spans="1:3" ht="15.75" customHeight="1">
      <c r="A651" s="61" t="s">
        <v>715</v>
      </c>
      <c r="B651" s="101">
        <f>SUM(B652:B655)</f>
        <v>1143</v>
      </c>
      <c r="C651" s="101"/>
    </row>
    <row r="652" spans="1:3" ht="15.75" customHeight="1">
      <c r="A652" s="61" t="s">
        <v>223</v>
      </c>
      <c r="B652" s="101">
        <v>361</v>
      </c>
      <c r="C652" s="101"/>
    </row>
    <row r="653" spans="1:3" ht="15.75" customHeight="1">
      <c r="A653" s="61" t="s">
        <v>716</v>
      </c>
      <c r="B653" s="101">
        <v>642</v>
      </c>
      <c r="C653" s="101"/>
    </row>
    <row r="654" spans="1:3" ht="15.75" customHeight="1">
      <c r="A654" s="61" t="s">
        <v>239</v>
      </c>
      <c r="B654" s="101">
        <v>140</v>
      </c>
      <c r="C654" s="101"/>
    </row>
    <row r="655" spans="1:3" ht="15.75" customHeight="1">
      <c r="A655" s="61" t="s">
        <v>717</v>
      </c>
      <c r="B655" s="101"/>
      <c r="C655" s="101"/>
    </row>
    <row r="656" spans="1:3" ht="15.75" customHeight="1">
      <c r="A656" s="61" t="s">
        <v>718</v>
      </c>
      <c r="B656" s="101">
        <f>SUM(B657:B657)</f>
        <v>49</v>
      </c>
      <c r="C656" s="101"/>
    </row>
    <row r="657" spans="1:3" ht="15.75" customHeight="1">
      <c r="A657" s="61" t="s">
        <v>719</v>
      </c>
      <c r="B657" s="101">
        <v>49</v>
      </c>
      <c r="C657" s="101"/>
    </row>
    <row r="658" spans="1:3" ht="15.75" customHeight="1">
      <c r="A658" s="61" t="s">
        <v>720</v>
      </c>
      <c r="B658" s="101"/>
      <c r="C658" s="101"/>
    </row>
    <row r="659" spans="1:3" ht="15.75" customHeight="1">
      <c r="A659" s="61" t="s">
        <v>65</v>
      </c>
      <c r="B659" s="101">
        <f>SUM(B660,B669,B673)</f>
        <v>797</v>
      </c>
      <c r="C659" s="101"/>
    </row>
    <row r="660" spans="1:3" ht="15.75" customHeight="1">
      <c r="A660" s="61" t="s">
        <v>721</v>
      </c>
      <c r="B660" s="101">
        <f>SUM(B661:B668)</f>
        <v>720</v>
      </c>
      <c r="C660" s="101"/>
    </row>
    <row r="661" spans="1:3" ht="15.75" customHeight="1">
      <c r="A661" s="61" t="s">
        <v>722</v>
      </c>
      <c r="B661" s="101"/>
      <c r="C661" s="101"/>
    </row>
    <row r="662" spans="1:3" ht="15.75" customHeight="1">
      <c r="A662" s="61" t="s">
        <v>723</v>
      </c>
      <c r="B662" s="101"/>
      <c r="C662" s="101"/>
    </row>
    <row r="663" spans="1:3" ht="15.75" customHeight="1">
      <c r="A663" s="61" t="s">
        <v>724</v>
      </c>
      <c r="B663" s="101"/>
      <c r="C663" s="101"/>
    </row>
    <row r="664" spans="1:3" ht="15.75" customHeight="1">
      <c r="A664" s="61" t="s">
        <v>725</v>
      </c>
      <c r="B664" s="101"/>
      <c r="C664" s="101"/>
    </row>
    <row r="665" spans="1:3" ht="15.75" customHeight="1">
      <c r="A665" s="61" t="s">
        <v>726</v>
      </c>
      <c r="B665" s="101">
        <v>20</v>
      </c>
      <c r="C665" s="101"/>
    </row>
    <row r="666" spans="1:3" ht="15.75" customHeight="1">
      <c r="A666" s="61" t="s">
        <v>727</v>
      </c>
      <c r="B666" s="101">
        <v>670</v>
      </c>
      <c r="C666" s="101"/>
    </row>
    <row r="667" spans="1:3" ht="15.75" customHeight="1">
      <c r="A667" s="61" t="s">
        <v>728</v>
      </c>
      <c r="B667" s="101"/>
      <c r="C667" s="101"/>
    </row>
    <row r="668" spans="1:3" ht="15.75" customHeight="1">
      <c r="A668" s="61" t="s">
        <v>729</v>
      </c>
      <c r="B668" s="101">
        <v>30</v>
      </c>
      <c r="C668" s="101"/>
    </row>
    <row r="669" spans="1:3" ht="15.75" customHeight="1">
      <c r="A669" s="61" t="s">
        <v>730</v>
      </c>
      <c r="B669" s="101">
        <f>SUM(B670:B672)</f>
        <v>0</v>
      </c>
      <c r="C669" s="101"/>
    </row>
    <row r="670" spans="1:3" ht="15.75" customHeight="1">
      <c r="A670" s="61" t="s">
        <v>731</v>
      </c>
      <c r="B670" s="101"/>
      <c r="C670" s="101"/>
    </row>
    <row r="671" spans="1:3" ht="15.75" customHeight="1">
      <c r="A671" s="61" t="s">
        <v>732</v>
      </c>
      <c r="B671" s="101"/>
      <c r="C671" s="101"/>
    </row>
    <row r="672" spans="1:3" ht="15.75" customHeight="1">
      <c r="A672" s="61" t="s">
        <v>733</v>
      </c>
      <c r="B672" s="101"/>
      <c r="C672" s="101"/>
    </row>
    <row r="673" spans="1:3" ht="15.75" customHeight="1">
      <c r="A673" s="61" t="s">
        <v>734</v>
      </c>
      <c r="B673" s="101">
        <f>SUM(B674:B676)</f>
        <v>77</v>
      </c>
      <c r="C673" s="101"/>
    </row>
    <row r="674" spans="1:3" ht="15.75" customHeight="1">
      <c r="A674" s="61" t="s">
        <v>735</v>
      </c>
      <c r="B674" s="101"/>
      <c r="C674" s="101"/>
    </row>
    <row r="675" spans="1:3" ht="15.75" customHeight="1">
      <c r="A675" s="61" t="s">
        <v>736</v>
      </c>
      <c r="B675" s="101"/>
      <c r="C675" s="101"/>
    </row>
    <row r="676" spans="1:3" ht="15.75" customHeight="1">
      <c r="A676" s="61" t="s">
        <v>737</v>
      </c>
      <c r="B676" s="101">
        <v>77</v>
      </c>
      <c r="C676" s="101"/>
    </row>
    <row r="677" spans="1:3" ht="15.75" customHeight="1">
      <c r="A677" s="61" t="s">
        <v>218</v>
      </c>
      <c r="B677" s="101">
        <f>SUM(B678,B680,B682,B684)</f>
        <v>0</v>
      </c>
      <c r="C677" s="101"/>
    </row>
    <row r="678" spans="1:3" ht="15.75" customHeight="1">
      <c r="A678" s="61" t="s">
        <v>738</v>
      </c>
      <c r="B678" s="101">
        <f>SUM(B679:B679)</f>
        <v>0</v>
      </c>
      <c r="C678" s="101"/>
    </row>
    <row r="679" spans="1:3" ht="15.75" customHeight="1">
      <c r="A679" s="61" t="s">
        <v>223</v>
      </c>
      <c r="B679" s="101"/>
      <c r="C679" s="101"/>
    </row>
    <row r="680" spans="1:3" ht="15.75" customHeight="1">
      <c r="A680" s="61" t="s">
        <v>739</v>
      </c>
      <c r="B680" s="101">
        <f>SUM(B681:B681)</f>
        <v>0</v>
      </c>
      <c r="C680" s="101"/>
    </row>
    <row r="681" spans="1:3" ht="15.75" customHeight="1">
      <c r="A681" s="61" t="s">
        <v>740</v>
      </c>
      <c r="B681" s="101"/>
      <c r="C681" s="101"/>
    </row>
    <row r="682" spans="1:3" ht="15.75" customHeight="1">
      <c r="A682" s="61" t="s">
        <v>741</v>
      </c>
      <c r="B682" s="101">
        <f>SUM(B683:B683)</f>
        <v>0</v>
      </c>
      <c r="C682" s="101"/>
    </row>
    <row r="683" spans="1:3" ht="15.75" customHeight="1">
      <c r="A683" s="61" t="s">
        <v>742</v>
      </c>
      <c r="B683" s="101"/>
      <c r="C683" s="101"/>
    </row>
    <row r="684" spans="1:3" ht="15.75" customHeight="1">
      <c r="A684" s="61" t="s">
        <v>743</v>
      </c>
      <c r="B684" s="101">
        <f>SUM(B685:B685)</f>
        <v>0</v>
      </c>
      <c r="C684" s="101"/>
    </row>
    <row r="685" spans="1:3" ht="15.75" customHeight="1">
      <c r="A685" s="61" t="s">
        <v>744</v>
      </c>
      <c r="B685" s="101"/>
      <c r="C685" s="101"/>
    </row>
    <row r="686" spans="1:3" ht="15.75" customHeight="1">
      <c r="A686" s="61" t="s">
        <v>67</v>
      </c>
      <c r="B686" s="101">
        <f>SUM(B687,B691,B693,B695,B697,B700,B704,B708)</f>
        <v>1481</v>
      </c>
      <c r="C686" s="101"/>
    </row>
    <row r="687" spans="1:3" ht="15.75" customHeight="1">
      <c r="A687" s="61" t="s">
        <v>745</v>
      </c>
      <c r="B687" s="101">
        <f>SUM(B688:B690)</f>
        <v>204</v>
      </c>
      <c r="C687" s="101"/>
    </row>
    <row r="688" spans="1:3" ht="15.75" customHeight="1">
      <c r="A688" s="61" t="s">
        <v>223</v>
      </c>
      <c r="B688" s="101">
        <v>179</v>
      </c>
      <c r="C688" s="101"/>
    </row>
    <row r="689" spans="1:3" ht="15.75" customHeight="1">
      <c r="A689" s="61" t="s">
        <v>224</v>
      </c>
      <c r="B689" s="101"/>
      <c r="C689" s="101"/>
    </row>
    <row r="690" spans="1:3" ht="15.75" customHeight="1">
      <c r="A690" s="61" t="s">
        <v>746</v>
      </c>
      <c r="B690" s="101">
        <v>25</v>
      </c>
      <c r="C690" s="101"/>
    </row>
    <row r="691" spans="1:3" ht="15.75" customHeight="1">
      <c r="A691" s="61" t="s">
        <v>747</v>
      </c>
      <c r="B691" s="101">
        <f>SUM(B692:B692)</f>
        <v>290</v>
      </c>
      <c r="C691" s="101"/>
    </row>
    <row r="692" spans="1:3" ht="15.75" customHeight="1">
      <c r="A692" s="61" t="s">
        <v>748</v>
      </c>
      <c r="B692" s="101">
        <v>290</v>
      </c>
      <c r="C692" s="101"/>
    </row>
    <row r="693" spans="1:3" ht="15.75" customHeight="1">
      <c r="A693" s="61" t="s">
        <v>749</v>
      </c>
      <c r="B693" s="101">
        <f>SUM(B694:B694)</f>
        <v>0</v>
      </c>
      <c r="C693" s="101"/>
    </row>
    <row r="694" spans="1:3" ht="15.75" customHeight="1">
      <c r="A694" s="61" t="s">
        <v>750</v>
      </c>
      <c r="B694" s="101"/>
      <c r="C694" s="101"/>
    </row>
    <row r="695" spans="1:3" ht="15.75" customHeight="1">
      <c r="A695" s="61" t="s">
        <v>751</v>
      </c>
      <c r="B695" s="101">
        <f>SUM(B696:B696)</f>
        <v>0</v>
      </c>
      <c r="C695" s="101"/>
    </row>
    <row r="696" spans="1:3" ht="15.75" customHeight="1">
      <c r="A696" s="61" t="s">
        <v>752</v>
      </c>
      <c r="B696" s="101"/>
      <c r="C696" s="101"/>
    </row>
    <row r="697" spans="1:3" ht="15.75" customHeight="1">
      <c r="A697" s="61" t="s">
        <v>753</v>
      </c>
      <c r="B697" s="101">
        <f>SUM(B698:B699)</f>
        <v>46</v>
      </c>
      <c r="C697" s="101"/>
    </row>
    <row r="698" spans="1:3" ht="15.75" customHeight="1">
      <c r="A698" s="61" t="s">
        <v>754</v>
      </c>
      <c r="B698" s="101">
        <v>46</v>
      </c>
      <c r="C698" s="101"/>
    </row>
    <row r="699" spans="1:3" ht="15.75" customHeight="1">
      <c r="A699" s="61" t="s">
        <v>755</v>
      </c>
      <c r="B699" s="101"/>
      <c r="C699" s="101"/>
    </row>
    <row r="700" spans="1:3" ht="15.75" customHeight="1">
      <c r="A700" s="61" t="s">
        <v>756</v>
      </c>
      <c r="B700" s="101">
        <f>SUM(B701:B703)</f>
        <v>601</v>
      </c>
      <c r="C700" s="101"/>
    </row>
    <row r="701" spans="1:3" ht="15.75" customHeight="1">
      <c r="A701" s="61" t="s">
        <v>757</v>
      </c>
      <c r="B701" s="101">
        <v>550</v>
      </c>
      <c r="C701" s="101"/>
    </row>
    <row r="702" spans="1:3" ht="15.75" customHeight="1">
      <c r="A702" s="61" t="s">
        <v>758</v>
      </c>
      <c r="B702" s="101">
        <v>51</v>
      </c>
      <c r="C702" s="101"/>
    </row>
    <row r="703" spans="1:3" ht="15.75" customHeight="1">
      <c r="A703" s="61" t="s">
        <v>759</v>
      </c>
      <c r="B703" s="101"/>
      <c r="C703" s="101"/>
    </row>
    <row r="704" spans="1:3" ht="15.75" customHeight="1">
      <c r="A704" s="61" t="s">
        <v>760</v>
      </c>
      <c r="B704" s="101">
        <f>SUM(B705:B707)</f>
        <v>323</v>
      </c>
      <c r="C704" s="101"/>
    </row>
    <row r="705" spans="1:3" ht="15.75" customHeight="1">
      <c r="A705" s="61" t="s">
        <v>761</v>
      </c>
      <c r="B705" s="101">
        <v>272</v>
      </c>
      <c r="C705" s="101"/>
    </row>
    <row r="706" spans="1:3" ht="15.75" customHeight="1">
      <c r="A706" s="61" t="s">
        <v>762</v>
      </c>
      <c r="B706" s="101"/>
      <c r="C706" s="101"/>
    </row>
    <row r="707" spans="1:3" ht="15.75" customHeight="1">
      <c r="A707" s="61" t="s">
        <v>763</v>
      </c>
      <c r="B707" s="101">
        <v>51</v>
      </c>
      <c r="C707" s="101"/>
    </row>
    <row r="708" spans="1:3" ht="15.75" customHeight="1">
      <c r="A708" s="61" t="s">
        <v>764</v>
      </c>
      <c r="B708" s="101">
        <v>17</v>
      </c>
      <c r="C708" s="101"/>
    </row>
    <row r="709" spans="1:3" ht="15.75" customHeight="1">
      <c r="A709" s="61" t="s">
        <v>68</v>
      </c>
      <c r="B709" s="101">
        <v>1000</v>
      </c>
      <c r="C709" s="101"/>
    </row>
    <row r="710" spans="1:3" ht="15.75" customHeight="1">
      <c r="A710" s="61" t="s">
        <v>69</v>
      </c>
      <c r="B710" s="101">
        <f>SUM(B711)</f>
        <v>687</v>
      </c>
      <c r="C710" s="101"/>
    </row>
    <row r="711" spans="1:3" ht="15.75" customHeight="1">
      <c r="A711" s="61" t="s">
        <v>765</v>
      </c>
      <c r="B711" s="101">
        <f>SUM(B712:B715)</f>
        <v>687</v>
      </c>
      <c r="C711" s="101"/>
    </row>
    <row r="712" spans="1:3" ht="15.75" customHeight="1">
      <c r="A712" s="61" t="s">
        <v>766</v>
      </c>
      <c r="B712" s="101">
        <v>687</v>
      </c>
      <c r="C712" s="101"/>
    </row>
    <row r="713" spans="1:3" ht="15.75" customHeight="1">
      <c r="A713" s="61" t="s">
        <v>767</v>
      </c>
      <c r="B713" s="101"/>
      <c r="C713" s="101"/>
    </row>
    <row r="714" spans="1:3" ht="15.75" customHeight="1">
      <c r="A714" s="61" t="s">
        <v>768</v>
      </c>
      <c r="B714" s="101"/>
      <c r="C714" s="101"/>
    </row>
    <row r="715" spans="1:3" ht="15.75" customHeight="1">
      <c r="A715" s="61" t="s">
        <v>769</v>
      </c>
      <c r="B715" s="101"/>
      <c r="C715" s="101"/>
    </row>
    <row r="716" spans="1:3" ht="15.75" customHeight="1">
      <c r="A716" s="61" t="s">
        <v>770</v>
      </c>
      <c r="B716" s="101">
        <f>SUM(B717)</f>
        <v>2</v>
      </c>
      <c r="C716" s="101"/>
    </row>
    <row r="717" spans="1:3" ht="15.75" customHeight="1">
      <c r="A717" s="61" t="s">
        <v>771</v>
      </c>
      <c r="B717" s="101">
        <v>2</v>
      </c>
      <c r="C717" s="101"/>
    </row>
    <row r="718" spans="1:3" ht="15.75" customHeight="1">
      <c r="A718" s="61" t="s">
        <v>71</v>
      </c>
      <c r="B718" s="101">
        <f>SUM(B719:B720)</f>
        <v>0</v>
      </c>
      <c r="C718" s="101"/>
    </row>
    <row r="719" spans="1:3" ht="15.75" customHeight="1">
      <c r="A719" s="61" t="s">
        <v>772</v>
      </c>
      <c r="B719" s="101"/>
      <c r="C719" s="101"/>
    </row>
    <row r="720" spans="1:3" ht="15.75" customHeight="1">
      <c r="A720" s="61" t="s">
        <v>714</v>
      </c>
      <c r="B720" s="101">
        <v>0</v>
      </c>
      <c r="C720" s="101"/>
    </row>
    <row r="721" spans="1:3" ht="15.75" customHeight="1">
      <c r="A721" s="61"/>
      <c r="B721" s="101"/>
      <c r="C721" s="101"/>
    </row>
    <row r="722" spans="1:3" ht="15.75" customHeight="1">
      <c r="A722" s="61"/>
      <c r="B722" s="101"/>
      <c r="C722" s="101"/>
    </row>
    <row r="723" spans="1:3" ht="15.75" customHeight="1">
      <c r="A723" s="108" t="s">
        <v>72</v>
      </c>
      <c r="B723" s="100">
        <f>SUM(B4,B126,B129,B135,B175,B209,B237,B264,B376,B429,B477,B493,B574,B599,B620,B629,B640,B650,B659,B677,B686,B709,B710,B716,B718)</f>
        <v>77769</v>
      </c>
      <c r="C723" s="10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4.75390625" style="0" customWidth="1"/>
    <col min="3" max="12" width="5.25390625" style="0" customWidth="1"/>
    <col min="13" max="13" width="7.25390625" style="0" customWidth="1"/>
    <col min="14" max="15" width="5.25390625" style="0" customWidth="1"/>
    <col min="16" max="22" width="6.75390625" style="0" customWidth="1"/>
  </cols>
  <sheetData>
    <row r="1" spans="1:22" ht="24">
      <c r="A1" s="411" t="s">
        <v>773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3" spans="1:22" ht="13.5">
      <c r="A3" t="s">
        <v>1071</v>
      </c>
      <c r="U3" s="412" t="s">
        <v>3</v>
      </c>
      <c r="V3" s="412"/>
    </row>
    <row r="4" spans="1:22" ht="120.75" customHeight="1">
      <c r="A4" s="91" t="s">
        <v>774</v>
      </c>
      <c r="B4" s="91" t="s">
        <v>775</v>
      </c>
      <c r="C4" s="92" t="s">
        <v>776</v>
      </c>
      <c r="D4" s="92" t="s">
        <v>777</v>
      </c>
      <c r="E4" s="92" t="s">
        <v>778</v>
      </c>
      <c r="F4" s="92" t="s">
        <v>779</v>
      </c>
      <c r="G4" s="92" t="s">
        <v>780</v>
      </c>
      <c r="H4" s="92" t="s">
        <v>781</v>
      </c>
      <c r="I4" s="92" t="s">
        <v>782</v>
      </c>
      <c r="J4" s="92" t="s">
        <v>783</v>
      </c>
      <c r="K4" s="92" t="s">
        <v>784</v>
      </c>
      <c r="L4" s="92" t="s">
        <v>785</v>
      </c>
      <c r="M4" s="92" t="s">
        <v>786</v>
      </c>
      <c r="N4" s="92" t="s">
        <v>787</v>
      </c>
      <c r="O4" s="92" t="s">
        <v>788</v>
      </c>
      <c r="P4" s="92" t="s">
        <v>789</v>
      </c>
      <c r="Q4" s="92" t="s">
        <v>790</v>
      </c>
      <c r="R4" s="92" t="s">
        <v>791</v>
      </c>
      <c r="S4" s="92" t="s">
        <v>792</v>
      </c>
      <c r="T4" s="92" t="s">
        <v>793</v>
      </c>
      <c r="U4" s="92" t="s">
        <v>794</v>
      </c>
      <c r="V4" s="92" t="s">
        <v>795</v>
      </c>
    </row>
    <row r="5" spans="1:22" ht="24.75" customHeight="1">
      <c r="A5" s="93" t="s">
        <v>775</v>
      </c>
      <c r="B5" s="93">
        <f>SUM(B6,B11,B22,B30,B34,B37,B41,B47,B50,B53,B55)</f>
        <v>77769</v>
      </c>
      <c r="C5" s="93">
        <f aca="true" t="shared" si="0" ref="C5:V5">SUM(C6,C11,C22,C30,C34,C37,C41,C47,C50,C53,C55)</f>
        <v>8306</v>
      </c>
      <c r="D5" s="93">
        <f t="shared" si="0"/>
        <v>32</v>
      </c>
      <c r="E5" s="93">
        <f t="shared" si="0"/>
        <v>2578</v>
      </c>
      <c r="F5" s="93">
        <f t="shared" si="0"/>
        <v>8500</v>
      </c>
      <c r="G5" s="93">
        <f t="shared" si="0"/>
        <v>231</v>
      </c>
      <c r="H5" s="93">
        <f t="shared" si="0"/>
        <v>2750</v>
      </c>
      <c r="I5" s="93">
        <f t="shared" si="0"/>
        <v>7478</v>
      </c>
      <c r="J5" s="93">
        <f t="shared" si="0"/>
        <v>4973</v>
      </c>
      <c r="K5" s="93">
        <f t="shared" si="0"/>
        <v>1792</v>
      </c>
      <c r="L5" s="93">
        <f t="shared" si="0"/>
        <v>4978</v>
      </c>
      <c r="M5" s="93">
        <f t="shared" si="0"/>
        <v>23433</v>
      </c>
      <c r="N5" s="93">
        <f t="shared" si="0"/>
        <v>6968</v>
      </c>
      <c r="O5" s="93">
        <f t="shared" si="0"/>
        <v>400</v>
      </c>
      <c r="P5" s="93">
        <f t="shared" si="0"/>
        <v>191</v>
      </c>
      <c r="Q5" s="93">
        <f t="shared" si="0"/>
        <v>1192</v>
      </c>
      <c r="R5" s="93">
        <f t="shared" si="0"/>
        <v>797</v>
      </c>
      <c r="S5" s="93">
        <f t="shared" si="0"/>
        <v>1481</v>
      </c>
      <c r="T5" s="93">
        <f t="shared" si="0"/>
        <v>1000</v>
      </c>
      <c r="U5" s="93">
        <f t="shared" si="0"/>
        <v>687</v>
      </c>
      <c r="V5" s="93">
        <f t="shared" si="0"/>
        <v>2</v>
      </c>
    </row>
    <row r="6" spans="1:22" ht="21.75" customHeight="1">
      <c r="A6" s="94" t="s">
        <v>796</v>
      </c>
      <c r="B6" s="95">
        <f>SUM(B7:B10)</f>
        <v>9388</v>
      </c>
      <c r="C6" s="95">
        <f aca="true" t="shared" si="1" ref="C6:V6">SUM(C7:C10)</f>
        <v>4755</v>
      </c>
      <c r="D6" s="95">
        <f t="shared" si="1"/>
        <v>0</v>
      </c>
      <c r="E6" s="95">
        <f t="shared" si="1"/>
        <v>1637</v>
      </c>
      <c r="F6" s="95">
        <f t="shared" si="1"/>
        <v>179</v>
      </c>
      <c r="G6" s="95">
        <f t="shared" si="1"/>
        <v>45</v>
      </c>
      <c r="H6" s="95">
        <f t="shared" si="1"/>
        <v>292</v>
      </c>
      <c r="I6" s="95">
        <f t="shared" si="1"/>
        <v>357</v>
      </c>
      <c r="J6" s="95">
        <f t="shared" si="1"/>
        <v>298</v>
      </c>
      <c r="K6" s="95">
        <f t="shared" si="1"/>
        <v>0</v>
      </c>
      <c r="L6" s="95">
        <f t="shared" si="1"/>
        <v>76</v>
      </c>
      <c r="M6" s="95">
        <f t="shared" si="1"/>
        <v>799</v>
      </c>
      <c r="N6" s="95">
        <f t="shared" si="1"/>
        <v>181</v>
      </c>
      <c r="O6" s="95">
        <f t="shared" si="1"/>
        <v>0</v>
      </c>
      <c r="P6" s="95">
        <f t="shared" si="1"/>
        <v>81</v>
      </c>
      <c r="Q6" s="95">
        <f t="shared" si="1"/>
        <v>341</v>
      </c>
      <c r="R6" s="95">
        <f t="shared" si="1"/>
        <v>0</v>
      </c>
      <c r="S6" s="95">
        <f t="shared" si="1"/>
        <v>347</v>
      </c>
      <c r="T6" s="95">
        <f t="shared" si="1"/>
        <v>0</v>
      </c>
      <c r="U6" s="95">
        <f t="shared" si="1"/>
        <v>0</v>
      </c>
      <c r="V6" s="95">
        <f t="shared" si="1"/>
        <v>0</v>
      </c>
    </row>
    <row r="7" spans="1:22" ht="21.75" customHeight="1">
      <c r="A7" s="95" t="s">
        <v>797</v>
      </c>
      <c r="B7" s="95">
        <f>SUM(C7:V7)</f>
        <v>6208</v>
      </c>
      <c r="C7" s="95">
        <v>3334</v>
      </c>
      <c r="D7" s="95"/>
      <c r="E7" s="95">
        <v>920</v>
      </c>
      <c r="F7" s="95">
        <v>122</v>
      </c>
      <c r="G7" s="95">
        <v>31</v>
      </c>
      <c r="H7" s="95">
        <v>200</v>
      </c>
      <c r="I7" s="95">
        <v>241</v>
      </c>
      <c r="J7" s="95">
        <v>203</v>
      </c>
      <c r="K7" s="95"/>
      <c r="L7" s="95">
        <v>52</v>
      </c>
      <c r="M7" s="95">
        <v>547</v>
      </c>
      <c r="N7" s="95">
        <v>124</v>
      </c>
      <c r="O7" s="95"/>
      <c r="P7" s="95">
        <v>55</v>
      </c>
      <c r="Q7" s="95">
        <v>233</v>
      </c>
      <c r="R7" s="95"/>
      <c r="S7" s="95">
        <v>146</v>
      </c>
      <c r="T7" s="95"/>
      <c r="U7" s="95"/>
      <c r="V7" s="95"/>
    </row>
    <row r="8" spans="1:22" ht="21.75" customHeight="1">
      <c r="A8" s="95" t="s">
        <v>798</v>
      </c>
      <c r="B8" s="95">
        <f aca="true" t="shared" si="2" ref="B8:B56">SUM(C8:V8)</f>
        <v>2038</v>
      </c>
      <c r="C8" s="95">
        <v>1070</v>
      </c>
      <c r="D8" s="95"/>
      <c r="E8" s="95">
        <v>286</v>
      </c>
      <c r="F8" s="95">
        <v>43</v>
      </c>
      <c r="G8" s="95">
        <v>11</v>
      </c>
      <c r="H8" s="95">
        <v>69</v>
      </c>
      <c r="I8" s="95">
        <v>87</v>
      </c>
      <c r="J8" s="95">
        <v>72</v>
      </c>
      <c r="K8" s="95"/>
      <c r="L8" s="95">
        <v>18</v>
      </c>
      <c r="M8" s="95">
        <v>189</v>
      </c>
      <c r="N8" s="95">
        <v>43</v>
      </c>
      <c r="O8" s="95"/>
      <c r="P8" s="95">
        <v>19</v>
      </c>
      <c r="Q8" s="95">
        <v>81</v>
      </c>
      <c r="R8" s="95"/>
      <c r="S8" s="95">
        <v>50</v>
      </c>
      <c r="T8" s="95"/>
      <c r="U8" s="95"/>
      <c r="V8" s="95"/>
    </row>
    <row r="9" spans="1:22" ht="21.75" customHeight="1">
      <c r="A9" s="95" t="s">
        <v>799</v>
      </c>
      <c r="B9" s="95">
        <f t="shared" si="2"/>
        <v>668</v>
      </c>
      <c r="C9" s="95">
        <v>351</v>
      </c>
      <c r="D9" s="95"/>
      <c r="E9" s="95">
        <v>93</v>
      </c>
      <c r="F9" s="95">
        <v>14</v>
      </c>
      <c r="G9" s="95">
        <v>3</v>
      </c>
      <c r="H9" s="95">
        <v>23</v>
      </c>
      <c r="I9" s="95">
        <v>29</v>
      </c>
      <c r="J9" s="95">
        <v>23</v>
      </c>
      <c r="K9" s="95"/>
      <c r="L9" s="95">
        <v>6</v>
      </c>
      <c r="M9" s="95">
        <v>62</v>
      </c>
      <c r="N9" s="95">
        <v>14</v>
      </c>
      <c r="O9" s="95"/>
      <c r="P9" s="95">
        <v>7</v>
      </c>
      <c r="Q9" s="95">
        <v>27</v>
      </c>
      <c r="R9" s="95"/>
      <c r="S9" s="95">
        <v>16</v>
      </c>
      <c r="T9" s="95"/>
      <c r="U9" s="95"/>
      <c r="V9" s="95"/>
    </row>
    <row r="10" spans="1:22" ht="21.75" customHeight="1">
      <c r="A10" s="95" t="s">
        <v>800</v>
      </c>
      <c r="B10" s="95">
        <f t="shared" si="2"/>
        <v>474</v>
      </c>
      <c r="C10" s="95"/>
      <c r="D10" s="95"/>
      <c r="E10" s="95">
        <v>338</v>
      </c>
      <c r="F10" s="95"/>
      <c r="G10" s="95"/>
      <c r="H10" s="95"/>
      <c r="I10" s="95"/>
      <c r="J10" s="95"/>
      <c r="K10" s="95"/>
      <c r="L10" s="95"/>
      <c r="M10" s="95">
        <v>1</v>
      </c>
      <c r="N10" s="95"/>
      <c r="O10" s="95"/>
      <c r="P10" s="95"/>
      <c r="Q10" s="95"/>
      <c r="R10" s="95"/>
      <c r="S10" s="95">
        <v>135</v>
      </c>
      <c r="T10" s="95"/>
      <c r="U10" s="95"/>
      <c r="V10" s="95"/>
    </row>
    <row r="11" spans="1:22" ht="21.75" customHeight="1">
      <c r="A11" s="94" t="s">
        <v>801</v>
      </c>
      <c r="B11" s="95">
        <f>SUM(B12:B21)</f>
        <v>5087</v>
      </c>
      <c r="C11" s="95">
        <f aca="true" t="shared" si="3" ref="C11:V11">SUM(C12:C21)</f>
        <v>1984</v>
      </c>
      <c r="D11" s="95">
        <f t="shared" si="3"/>
        <v>32</v>
      </c>
      <c r="E11" s="95">
        <f t="shared" si="3"/>
        <v>602</v>
      </c>
      <c r="F11" s="95">
        <f t="shared" si="3"/>
        <v>24</v>
      </c>
      <c r="G11" s="95">
        <f t="shared" si="3"/>
        <v>149</v>
      </c>
      <c r="H11" s="95">
        <f t="shared" si="3"/>
        <v>536</v>
      </c>
      <c r="I11" s="95">
        <f t="shared" si="3"/>
        <v>57</v>
      </c>
      <c r="J11" s="95">
        <f t="shared" si="3"/>
        <v>45</v>
      </c>
      <c r="K11" s="95">
        <f t="shared" si="3"/>
        <v>473</v>
      </c>
      <c r="L11" s="95">
        <f t="shared" si="3"/>
        <v>11</v>
      </c>
      <c r="M11" s="95">
        <f t="shared" si="3"/>
        <v>438</v>
      </c>
      <c r="N11" s="95">
        <f t="shared" si="3"/>
        <v>68</v>
      </c>
      <c r="O11" s="95">
        <f t="shared" si="3"/>
        <v>100</v>
      </c>
      <c r="P11" s="95">
        <f t="shared" si="3"/>
        <v>53</v>
      </c>
      <c r="Q11" s="95">
        <f t="shared" si="3"/>
        <v>71</v>
      </c>
      <c r="R11" s="95">
        <f t="shared" si="3"/>
        <v>0</v>
      </c>
      <c r="S11" s="95">
        <f t="shared" si="3"/>
        <v>444</v>
      </c>
      <c r="T11" s="95">
        <f t="shared" si="3"/>
        <v>0</v>
      </c>
      <c r="U11" s="95">
        <f t="shared" si="3"/>
        <v>0</v>
      </c>
      <c r="V11" s="95">
        <f t="shared" si="3"/>
        <v>0</v>
      </c>
    </row>
    <row r="12" spans="1:22" ht="21.75" customHeight="1">
      <c r="A12" s="95" t="s">
        <v>802</v>
      </c>
      <c r="B12" s="95">
        <f t="shared" si="2"/>
        <v>1797</v>
      </c>
      <c r="C12" s="95">
        <v>1083</v>
      </c>
      <c r="D12" s="95"/>
      <c r="E12" s="95">
        <v>246</v>
      </c>
      <c r="F12" s="95">
        <v>18</v>
      </c>
      <c r="G12" s="95">
        <v>10</v>
      </c>
      <c r="H12" s="95">
        <v>28</v>
      </c>
      <c r="I12" s="95">
        <v>50</v>
      </c>
      <c r="J12" s="95">
        <v>41</v>
      </c>
      <c r="K12" s="95">
        <v>100</v>
      </c>
      <c r="L12" s="95">
        <v>8</v>
      </c>
      <c r="M12" s="95">
        <v>102</v>
      </c>
      <c r="N12" s="95">
        <v>26</v>
      </c>
      <c r="O12" s="95"/>
      <c r="P12" s="95">
        <v>11</v>
      </c>
      <c r="Q12" s="95">
        <v>19</v>
      </c>
      <c r="R12" s="95"/>
      <c r="S12" s="95">
        <v>55</v>
      </c>
      <c r="T12" s="95"/>
      <c r="U12" s="95"/>
      <c r="V12" s="95"/>
    </row>
    <row r="13" spans="1:22" ht="21.75" customHeight="1">
      <c r="A13" s="95" t="s">
        <v>803</v>
      </c>
      <c r="B13" s="95">
        <f t="shared" si="2"/>
        <v>39</v>
      </c>
      <c r="C13" s="95">
        <v>31</v>
      </c>
      <c r="D13" s="95"/>
      <c r="E13" s="95">
        <v>2</v>
      </c>
      <c r="F13" s="95">
        <v>1</v>
      </c>
      <c r="G13" s="95"/>
      <c r="H13" s="95"/>
      <c r="I13" s="95"/>
      <c r="J13" s="95"/>
      <c r="K13" s="95"/>
      <c r="L13" s="95"/>
      <c r="M13" s="95">
        <v>3</v>
      </c>
      <c r="N13" s="95"/>
      <c r="O13" s="95"/>
      <c r="P13" s="95"/>
      <c r="Q13" s="95">
        <v>1</v>
      </c>
      <c r="R13" s="95"/>
      <c r="S13" s="95">
        <v>1</v>
      </c>
      <c r="T13" s="95"/>
      <c r="U13" s="95"/>
      <c r="V13" s="95"/>
    </row>
    <row r="14" spans="1:22" ht="21.75" customHeight="1">
      <c r="A14" s="95" t="s">
        <v>804</v>
      </c>
      <c r="B14" s="95">
        <f t="shared" si="2"/>
        <v>39</v>
      </c>
      <c r="C14" s="95">
        <v>26</v>
      </c>
      <c r="D14" s="95"/>
      <c r="E14" s="95">
        <v>4</v>
      </c>
      <c r="F14" s="95">
        <v>1</v>
      </c>
      <c r="G14" s="95"/>
      <c r="H14" s="95">
        <v>1</v>
      </c>
      <c r="I14" s="95">
        <v>1</v>
      </c>
      <c r="J14" s="95">
        <v>1</v>
      </c>
      <c r="K14" s="95"/>
      <c r="L14" s="95"/>
      <c r="M14" s="95">
        <v>3</v>
      </c>
      <c r="N14" s="95"/>
      <c r="O14" s="95"/>
      <c r="P14" s="95"/>
      <c r="Q14" s="95">
        <v>1</v>
      </c>
      <c r="R14" s="95"/>
      <c r="S14" s="95">
        <v>1</v>
      </c>
      <c r="T14" s="95"/>
      <c r="U14" s="95"/>
      <c r="V14" s="95"/>
    </row>
    <row r="15" spans="1:22" ht="21.75" customHeight="1">
      <c r="A15" s="95" t="s">
        <v>805</v>
      </c>
      <c r="B15" s="95">
        <f t="shared" si="2"/>
        <v>5</v>
      </c>
      <c r="C15" s="95">
        <v>1</v>
      </c>
      <c r="D15" s="95"/>
      <c r="E15" s="95">
        <v>3</v>
      </c>
      <c r="F15" s="95"/>
      <c r="G15" s="95"/>
      <c r="H15" s="95"/>
      <c r="I15" s="95"/>
      <c r="J15" s="95"/>
      <c r="K15" s="95"/>
      <c r="L15" s="95"/>
      <c r="M15" s="95">
        <v>1</v>
      </c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21.75" customHeight="1">
      <c r="A16" s="95" t="s">
        <v>806</v>
      </c>
      <c r="B16" s="95">
        <f t="shared" si="2"/>
        <v>259</v>
      </c>
      <c r="C16" s="95">
        <v>190</v>
      </c>
      <c r="D16" s="95"/>
      <c r="E16" s="95">
        <v>1</v>
      </c>
      <c r="F16" s="95"/>
      <c r="G16" s="95"/>
      <c r="H16" s="95">
        <v>2</v>
      </c>
      <c r="I16" s="95">
        <v>1</v>
      </c>
      <c r="J16" s="95">
        <v>1</v>
      </c>
      <c r="K16" s="95">
        <v>57</v>
      </c>
      <c r="L16" s="95">
        <v>1</v>
      </c>
      <c r="M16" s="95">
        <v>1</v>
      </c>
      <c r="N16" s="95"/>
      <c r="O16" s="95"/>
      <c r="P16" s="95"/>
      <c r="Q16" s="95">
        <v>5</v>
      </c>
      <c r="R16" s="95"/>
      <c r="S16" s="95"/>
      <c r="T16" s="95"/>
      <c r="U16" s="95"/>
      <c r="V16" s="95"/>
    </row>
    <row r="17" spans="1:22" ht="21.75" customHeight="1">
      <c r="A17" s="95" t="s">
        <v>807</v>
      </c>
      <c r="B17" s="95">
        <f t="shared" si="2"/>
        <v>86</v>
      </c>
      <c r="C17" s="95">
        <v>58</v>
      </c>
      <c r="D17" s="95"/>
      <c r="E17" s="95">
        <v>9</v>
      </c>
      <c r="F17" s="95">
        <v>4</v>
      </c>
      <c r="G17" s="95"/>
      <c r="H17" s="95">
        <v>1</v>
      </c>
      <c r="I17" s="95">
        <v>2</v>
      </c>
      <c r="J17" s="95">
        <v>1</v>
      </c>
      <c r="K17" s="95"/>
      <c r="L17" s="95">
        <v>1</v>
      </c>
      <c r="M17" s="95">
        <v>6</v>
      </c>
      <c r="N17" s="95">
        <v>1</v>
      </c>
      <c r="O17" s="95"/>
      <c r="P17" s="95"/>
      <c r="Q17" s="95">
        <v>2</v>
      </c>
      <c r="R17" s="95"/>
      <c r="S17" s="95">
        <v>1</v>
      </c>
      <c r="T17" s="95"/>
      <c r="U17" s="95"/>
      <c r="V17" s="95"/>
    </row>
    <row r="18" spans="1:22" ht="21.75" customHeight="1">
      <c r="A18" s="95" t="s">
        <v>808</v>
      </c>
      <c r="B18" s="95">
        <f t="shared" si="2"/>
        <v>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21.75" customHeight="1">
      <c r="A19" s="95" t="s">
        <v>809</v>
      </c>
      <c r="B19" s="95">
        <f t="shared" si="2"/>
        <v>75</v>
      </c>
      <c r="C19" s="95">
        <v>45</v>
      </c>
      <c r="D19" s="95"/>
      <c r="E19" s="95">
        <v>18</v>
      </c>
      <c r="F19" s="95"/>
      <c r="G19" s="95"/>
      <c r="H19" s="95">
        <v>1</v>
      </c>
      <c r="I19" s="95">
        <v>1</v>
      </c>
      <c r="J19" s="95"/>
      <c r="K19" s="95"/>
      <c r="L19" s="95"/>
      <c r="M19" s="95">
        <v>9</v>
      </c>
      <c r="N19" s="95"/>
      <c r="O19" s="95"/>
      <c r="P19" s="95"/>
      <c r="Q19" s="95">
        <v>1</v>
      </c>
      <c r="R19" s="95"/>
      <c r="S19" s="95"/>
      <c r="T19" s="95"/>
      <c r="U19" s="95"/>
      <c r="V19" s="95"/>
    </row>
    <row r="20" spans="1:22" ht="21.75" customHeight="1">
      <c r="A20" s="95" t="s">
        <v>810</v>
      </c>
      <c r="B20" s="95">
        <f t="shared" si="2"/>
        <v>159</v>
      </c>
      <c r="C20" s="95">
        <v>129</v>
      </c>
      <c r="D20" s="95"/>
      <c r="E20" s="95">
        <v>21</v>
      </c>
      <c r="F20" s="95"/>
      <c r="G20" s="95"/>
      <c r="H20" s="95">
        <v>2</v>
      </c>
      <c r="I20" s="95">
        <v>1</v>
      </c>
      <c r="J20" s="95"/>
      <c r="K20" s="95"/>
      <c r="L20" s="95">
        <v>1</v>
      </c>
      <c r="M20" s="95">
        <v>4</v>
      </c>
      <c r="N20" s="95"/>
      <c r="O20" s="95"/>
      <c r="P20" s="95"/>
      <c r="Q20" s="95">
        <v>1</v>
      </c>
      <c r="R20" s="95"/>
      <c r="S20" s="95"/>
      <c r="T20" s="95"/>
      <c r="U20" s="95"/>
      <c r="V20" s="95"/>
    </row>
    <row r="21" spans="1:22" ht="21.75" customHeight="1">
      <c r="A21" s="95" t="s">
        <v>811</v>
      </c>
      <c r="B21" s="95">
        <f t="shared" si="2"/>
        <v>2628</v>
      </c>
      <c r="C21" s="95">
        <v>421</v>
      </c>
      <c r="D21" s="95">
        <v>32</v>
      </c>
      <c r="E21" s="95">
        <v>298</v>
      </c>
      <c r="F21" s="95"/>
      <c r="G21" s="95">
        <v>139</v>
      </c>
      <c r="H21" s="95">
        <v>501</v>
      </c>
      <c r="I21" s="95">
        <v>1</v>
      </c>
      <c r="J21" s="95">
        <v>1</v>
      </c>
      <c r="K21" s="95">
        <v>316</v>
      </c>
      <c r="L21" s="95"/>
      <c r="M21" s="95">
        <v>309</v>
      </c>
      <c r="N21" s="95">
        <v>41</v>
      </c>
      <c r="O21" s="95">
        <v>100</v>
      </c>
      <c r="P21" s="95">
        <v>42</v>
      </c>
      <c r="Q21" s="95">
        <v>41</v>
      </c>
      <c r="R21" s="95"/>
      <c r="S21" s="95">
        <v>386</v>
      </c>
      <c r="T21" s="95"/>
      <c r="U21" s="95"/>
      <c r="V21" s="95"/>
    </row>
    <row r="22" spans="1:22" ht="21.75" customHeight="1">
      <c r="A22" s="94" t="s">
        <v>812</v>
      </c>
      <c r="B22" s="95">
        <f>SUM(B23:B29)</f>
        <v>25411</v>
      </c>
      <c r="C22" s="95">
        <f aca="true" t="shared" si="4" ref="C22:V22">SUM(C23:C29)</f>
        <v>470</v>
      </c>
      <c r="D22" s="95">
        <f t="shared" si="4"/>
        <v>0</v>
      </c>
      <c r="E22" s="95">
        <f t="shared" si="4"/>
        <v>264</v>
      </c>
      <c r="F22" s="95">
        <f t="shared" si="4"/>
        <v>0</v>
      </c>
      <c r="G22" s="95">
        <f t="shared" si="4"/>
        <v>0</v>
      </c>
      <c r="H22" s="95">
        <f t="shared" si="4"/>
        <v>1592</v>
      </c>
      <c r="I22" s="95">
        <f t="shared" si="4"/>
        <v>0</v>
      </c>
      <c r="J22" s="95">
        <f t="shared" si="4"/>
        <v>0</v>
      </c>
      <c r="K22" s="95">
        <f t="shared" si="4"/>
        <v>950</v>
      </c>
      <c r="L22" s="95">
        <f t="shared" si="4"/>
        <v>4000</v>
      </c>
      <c r="M22" s="95">
        <f t="shared" si="4"/>
        <v>10273</v>
      </c>
      <c r="N22" s="95">
        <f t="shared" si="4"/>
        <v>6000</v>
      </c>
      <c r="O22" s="95">
        <f t="shared" si="4"/>
        <v>0</v>
      </c>
      <c r="P22" s="95">
        <f t="shared" si="4"/>
        <v>0</v>
      </c>
      <c r="Q22" s="95">
        <f t="shared" si="4"/>
        <v>642</v>
      </c>
      <c r="R22" s="95">
        <f t="shared" si="4"/>
        <v>670</v>
      </c>
      <c r="S22" s="95">
        <f t="shared" si="4"/>
        <v>550</v>
      </c>
      <c r="T22" s="95">
        <f t="shared" si="4"/>
        <v>0</v>
      </c>
      <c r="U22" s="95">
        <f t="shared" si="4"/>
        <v>0</v>
      </c>
      <c r="V22" s="95">
        <f t="shared" si="4"/>
        <v>0</v>
      </c>
    </row>
    <row r="23" spans="1:22" ht="21.75" customHeight="1">
      <c r="A23" s="95" t="s">
        <v>813</v>
      </c>
      <c r="B23" s="95">
        <f t="shared" si="2"/>
        <v>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1.75" customHeight="1">
      <c r="A24" s="95" t="s">
        <v>814</v>
      </c>
      <c r="B24" s="95">
        <f t="shared" si="2"/>
        <v>20678</v>
      </c>
      <c r="C24" s="95"/>
      <c r="D24" s="95"/>
      <c r="E24" s="95"/>
      <c r="F24" s="95"/>
      <c r="G24" s="95"/>
      <c r="H24" s="95"/>
      <c r="I24" s="95"/>
      <c r="J24" s="95"/>
      <c r="K24" s="95"/>
      <c r="L24" s="95">
        <v>4000</v>
      </c>
      <c r="M24" s="95">
        <v>10036</v>
      </c>
      <c r="N24" s="95">
        <v>6000</v>
      </c>
      <c r="O24" s="95"/>
      <c r="P24" s="95"/>
      <c r="Q24" s="95">
        <v>642</v>
      </c>
      <c r="R24" s="95"/>
      <c r="S24" s="95"/>
      <c r="T24" s="95"/>
      <c r="U24" s="95"/>
      <c r="V24" s="95"/>
    </row>
    <row r="25" spans="1:22" ht="21.75" customHeight="1">
      <c r="A25" s="95" t="s">
        <v>815</v>
      </c>
      <c r="B25" s="95">
        <f t="shared" si="2"/>
        <v>40</v>
      </c>
      <c r="C25" s="95">
        <v>20</v>
      </c>
      <c r="D25" s="95"/>
      <c r="E25" s="95"/>
      <c r="F25" s="95"/>
      <c r="G25" s="95"/>
      <c r="H25" s="95"/>
      <c r="I25" s="95"/>
      <c r="J25" s="95"/>
      <c r="K25" s="95"/>
      <c r="L25" s="95"/>
      <c r="M25" s="95">
        <v>20</v>
      </c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21.75" customHeight="1">
      <c r="A26" s="95" t="s">
        <v>816</v>
      </c>
      <c r="B26" s="95">
        <f t="shared" si="2"/>
        <v>0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21.75" customHeight="1">
      <c r="A27" s="95" t="s">
        <v>817</v>
      </c>
      <c r="B27" s="95">
        <f t="shared" si="2"/>
        <v>100</v>
      </c>
      <c r="C27" s="95">
        <v>100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21.75" customHeight="1">
      <c r="A28" s="95" t="s">
        <v>818</v>
      </c>
      <c r="B28" s="95">
        <f t="shared" si="2"/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ht="21.75" customHeight="1">
      <c r="A29" s="95" t="s">
        <v>819</v>
      </c>
      <c r="B29" s="95">
        <f t="shared" si="2"/>
        <v>4593</v>
      </c>
      <c r="C29" s="95">
        <v>350</v>
      </c>
      <c r="D29" s="95"/>
      <c r="E29" s="95">
        <v>264</v>
      </c>
      <c r="F29" s="95"/>
      <c r="G29" s="95"/>
      <c r="H29" s="95">
        <v>1592</v>
      </c>
      <c r="I29" s="95"/>
      <c r="J29" s="95"/>
      <c r="K29" s="95">
        <v>950</v>
      </c>
      <c r="L29" s="95"/>
      <c r="M29" s="95">
        <v>217</v>
      </c>
      <c r="N29" s="95"/>
      <c r="O29" s="95"/>
      <c r="P29" s="95"/>
      <c r="Q29" s="95"/>
      <c r="R29" s="95">
        <v>670</v>
      </c>
      <c r="S29" s="95">
        <v>550</v>
      </c>
      <c r="T29" s="95"/>
      <c r="U29" s="95"/>
      <c r="V29" s="95"/>
    </row>
    <row r="30" spans="1:22" ht="21.75" customHeight="1">
      <c r="A30" s="94" t="s">
        <v>820</v>
      </c>
      <c r="B30" s="95">
        <f>SUM(B31:B33)</f>
        <v>14864</v>
      </c>
      <c r="C30" s="95">
        <f aca="true" t="shared" si="5" ref="C30:V30">SUM(C31:C33)</f>
        <v>970</v>
      </c>
      <c r="D30" s="95">
        <f t="shared" si="5"/>
        <v>0</v>
      </c>
      <c r="E30" s="95">
        <f t="shared" si="5"/>
        <v>73</v>
      </c>
      <c r="F30" s="95">
        <f t="shared" si="5"/>
        <v>5833</v>
      </c>
      <c r="G30" s="95">
        <f t="shared" si="5"/>
        <v>34</v>
      </c>
      <c r="H30" s="95">
        <f t="shared" si="5"/>
        <v>328</v>
      </c>
      <c r="I30" s="95">
        <f t="shared" si="5"/>
        <v>456</v>
      </c>
      <c r="J30" s="95">
        <f t="shared" si="5"/>
        <v>3743</v>
      </c>
      <c r="K30" s="95">
        <f t="shared" si="5"/>
        <v>31</v>
      </c>
      <c r="L30" s="95">
        <f t="shared" si="5"/>
        <v>889</v>
      </c>
      <c r="M30" s="95">
        <f t="shared" si="5"/>
        <v>1921</v>
      </c>
      <c r="N30" s="95">
        <f t="shared" si="5"/>
        <v>229</v>
      </c>
      <c r="O30" s="95">
        <f t="shared" si="5"/>
        <v>0</v>
      </c>
      <c r="P30" s="95">
        <f t="shared" si="5"/>
        <v>49</v>
      </c>
      <c r="Q30" s="95">
        <f t="shared" si="5"/>
        <v>137</v>
      </c>
      <c r="R30" s="95">
        <f t="shared" si="5"/>
        <v>77</v>
      </c>
      <c r="S30" s="95">
        <f t="shared" si="5"/>
        <v>94</v>
      </c>
      <c r="T30" s="95">
        <f t="shared" si="5"/>
        <v>0</v>
      </c>
      <c r="U30" s="95">
        <f t="shared" si="5"/>
        <v>0</v>
      </c>
      <c r="V30" s="95">
        <f t="shared" si="5"/>
        <v>0</v>
      </c>
    </row>
    <row r="31" spans="1:22" ht="21.75" customHeight="1">
      <c r="A31" s="95" t="s">
        <v>821</v>
      </c>
      <c r="B31" s="95">
        <f t="shared" si="2"/>
        <v>12623</v>
      </c>
      <c r="C31" s="95">
        <v>691</v>
      </c>
      <c r="D31" s="95"/>
      <c r="E31" s="95">
        <v>71</v>
      </c>
      <c r="F31" s="95">
        <v>5356</v>
      </c>
      <c r="G31" s="95">
        <v>32</v>
      </c>
      <c r="H31" s="95">
        <v>313</v>
      </c>
      <c r="I31" s="95">
        <v>432</v>
      </c>
      <c r="J31" s="95">
        <v>3274</v>
      </c>
      <c r="K31" s="95">
        <v>29</v>
      </c>
      <c r="L31" s="95">
        <v>277</v>
      </c>
      <c r="M31" s="95">
        <v>1643</v>
      </c>
      <c r="N31" s="95">
        <v>210</v>
      </c>
      <c r="O31" s="95"/>
      <c r="P31" s="95">
        <v>47</v>
      </c>
      <c r="Q31" s="95">
        <v>131</v>
      </c>
      <c r="R31" s="95">
        <v>75</v>
      </c>
      <c r="S31" s="95">
        <v>42</v>
      </c>
      <c r="T31" s="95"/>
      <c r="U31" s="95"/>
      <c r="V31" s="95"/>
    </row>
    <row r="32" spans="1:22" ht="21.75" customHeight="1">
      <c r="A32" s="95" t="s">
        <v>822</v>
      </c>
      <c r="B32" s="95">
        <f t="shared" si="2"/>
        <v>2241</v>
      </c>
      <c r="C32" s="95">
        <v>279</v>
      </c>
      <c r="D32" s="95"/>
      <c r="E32" s="95">
        <v>2</v>
      </c>
      <c r="F32" s="95">
        <v>477</v>
      </c>
      <c r="G32" s="95">
        <v>2</v>
      </c>
      <c r="H32" s="95">
        <v>15</v>
      </c>
      <c r="I32" s="95">
        <v>24</v>
      </c>
      <c r="J32" s="95">
        <v>469</v>
      </c>
      <c r="K32" s="95">
        <v>2</v>
      </c>
      <c r="L32" s="95">
        <v>612</v>
      </c>
      <c r="M32" s="95">
        <v>278</v>
      </c>
      <c r="N32" s="95">
        <v>19</v>
      </c>
      <c r="O32" s="95"/>
      <c r="P32" s="95">
        <v>2</v>
      </c>
      <c r="Q32" s="95">
        <v>6</v>
      </c>
      <c r="R32" s="95">
        <v>2</v>
      </c>
      <c r="S32" s="95">
        <v>52</v>
      </c>
      <c r="T32" s="95"/>
      <c r="U32" s="95"/>
      <c r="V32" s="95"/>
    </row>
    <row r="33" spans="1:22" ht="21.75" customHeight="1">
      <c r="A33" s="95" t="s">
        <v>823</v>
      </c>
      <c r="B33" s="95">
        <f t="shared" si="2"/>
        <v>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21.75" customHeight="1">
      <c r="A34" s="94" t="s">
        <v>824</v>
      </c>
      <c r="B34" s="95">
        <f>SUM(B35:B36)</f>
        <v>2415</v>
      </c>
      <c r="C34" s="95">
        <f aca="true" t="shared" si="6" ref="C34:V34">SUM(C35:C36)</f>
        <v>0</v>
      </c>
      <c r="D34" s="95">
        <f t="shared" si="6"/>
        <v>0</v>
      </c>
      <c r="E34" s="95">
        <f t="shared" si="6"/>
        <v>0</v>
      </c>
      <c r="F34" s="95">
        <f t="shared" si="6"/>
        <v>2415</v>
      </c>
      <c r="G34" s="95">
        <f t="shared" si="6"/>
        <v>0</v>
      </c>
      <c r="H34" s="95">
        <f t="shared" si="6"/>
        <v>0</v>
      </c>
      <c r="I34" s="95">
        <f t="shared" si="6"/>
        <v>0</v>
      </c>
      <c r="J34" s="95">
        <f t="shared" si="6"/>
        <v>0</v>
      </c>
      <c r="K34" s="95">
        <f t="shared" si="6"/>
        <v>0</v>
      </c>
      <c r="L34" s="95">
        <f t="shared" si="6"/>
        <v>0</v>
      </c>
      <c r="M34" s="95">
        <f t="shared" si="6"/>
        <v>0</v>
      </c>
      <c r="N34" s="95">
        <f t="shared" si="6"/>
        <v>0</v>
      </c>
      <c r="O34" s="95">
        <f t="shared" si="6"/>
        <v>0</v>
      </c>
      <c r="P34" s="95">
        <f t="shared" si="6"/>
        <v>0</v>
      </c>
      <c r="Q34" s="95">
        <f t="shared" si="6"/>
        <v>0</v>
      </c>
      <c r="R34" s="95">
        <f t="shared" si="6"/>
        <v>0</v>
      </c>
      <c r="S34" s="95">
        <f t="shared" si="6"/>
        <v>0</v>
      </c>
      <c r="T34" s="95">
        <f t="shared" si="6"/>
        <v>0</v>
      </c>
      <c r="U34" s="95">
        <f t="shared" si="6"/>
        <v>0</v>
      </c>
      <c r="V34" s="95">
        <f t="shared" si="6"/>
        <v>0</v>
      </c>
    </row>
    <row r="35" spans="1:22" ht="21.75" customHeight="1">
      <c r="A35" s="95" t="s">
        <v>825</v>
      </c>
      <c r="B35" s="95">
        <f t="shared" si="2"/>
        <v>2415</v>
      </c>
      <c r="C35" s="95"/>
      <c r="D35" s="95"/>
      <c r="E35" s="95"/>
      <c r="F35" s="95">
        <v>2415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21.75" customHeight="1">
      <c r="A36" s="95" t="s">
        <v>826</v>
      </c>
      <c r="B36" s="95">
        <f t="shared" si="2"/>
        <v>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21.75" customHeight="1">
      <c r="A37" s="94" t="s">
        <v>827</v>
      </c>
      <c r="B37" s="95">
        <f>SUM(B38:B40)</f>
        <v>476</v>
      </c>
      <c r="C37" s="95">
        <f aca="true" t="shared" si="7" ref="C37:V37">SUM(C38:C40)</f>
        <v>0</v>
      </c>
      <c r="D37" s="95">
        <f t="shared" si="7"/>
        <v>0</v>
      </c>
      <c r="E37" s="95">
        <f t="shared" si="7"/>
        <v>0</v>
      </c>
      <c r="F37" s="95">
        <f t="shared" si="7"/>
        <v>0</v>
      </c>
      <c r="G37" s="95">
        <f t="shared" si="7"/>
        <v>0</v>
      </c>
      <c r="H37" s="95">
        <f t="shared" si="7"/>
        <v>0</v>
      </c>
      <c r="I37" s="95">
        <f t="shared" si="7"/>
        <v>0</v>
      </c>
      <c r="J37" s="95">
        <f t="shared" si="7"/>
        <v>0</v>
      </c>
      <c r="K37" s="95">
        <f t="shared" si="7"/>
        <v>176</v>
      </c>
      <c r="L37" s="95">
        <f t="shared" si="7"/>
        <v>0</v>
      </c>
      <c r="M37" s="95">
        <f t="shared" si="7"/>
        <v>0</v>
      </c>
      <c r="N37" s="95">
        <f t="shared" si="7"/>
        <v>0</v>
      </c>
      <c r="O37" s="95">
        <f t="shared" si="7"/>
        <v>300</v>
      </c>
      <c r="P37" s="95">
        <f t="shared" si="7"/>
        <v>0</v>
      </c>
      <c r="Q37" s="95">
        <f t="shared" si="7"/>
        <v>0</v>
      </c>
      <c r="R37" s="95">
        <f t="shared" si="7"/>
        <v>0</v>
      </c>
      <c r="S37" s="95">
        <f t="shared" si="7"/>
        <v>0</v>
      </c>
      <c r="T37" s="95">
        <f t="shared" si="7"/>
        <v>0</v>
      </c>
      <c r="U37" s="95">
        <f t="shared" si="7"/>
        <v>0</v>
      </c>
      <c r="V37" s="95">
        <f t="shared" si="7"/>
        <v>0</v>
      </c>
    </row>
    <row r="38" spans="1:22" ht="21.75" customHeight="1">
      <c r="A38" s="95" t="s">
        <v>828</v>
      </c>
      <c r="B38" s="95">
        <f t="shared" si="2"/>
        <v>176</v>
      </c>
      <c r="C38" s="95"/>
      <c r="D38" s="95"/>
      <c r="E38" s="95"/>
      <c r="F38" s="95"/>
      <c r="G38" s="95"/>
      <c r="H38" s="95"/>
      <c r="I38" s="95"/>
      <c r="J38" s="95"/>
      <c r="K38" s="95">
        <v>176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ht="21.75" customHeight="1">
      <c r="A39" s="95" t="s">
        <v>829</v>
      </c>
      <c r="B39" s="95">
        <f t="shared" si="2"/>
        <v>0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ht="21.75" customHeight="1">
      <c r="A40" s="95" t="s">
        <v>830</v>
      </c>
      <c r="B40" s="95">
        <f t="shared" si="2"/>
        <v>300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>
        <v>300</v>
      </c>
      <c r="P40" s="95"/>
      <c r="Q40" s="95"/>
      <c r="R40" s="95"/>
      <c r="S40" s="95"/>
      <c r="T40" s="95"/>
      <c r="U40" s="95"/>
      <c r="V40" s="95"/>
    </row>
    <row r="41" spans="1:22" ht="21.75" customHeight="1">
      <c r="A41" s="94" t="s">
        <v>831</v>
      </c>
      <c r="B41" s="95">
        <f>SUM(B42:B46)</f>
        <v>15520</v>
      </c>
      <c r="C41" s="95">
        <f aca="true" t="shared" si="8" ref="C41:V41">SUM(C42:C46)</f>
        <v>127</v>
      </c>
      <c r="D41" s="95">
        <f t="shared" si="8"/>
        <v>0</v>
      </c>
      <c r="E41" s="95">
        <f t="shared" si="8"/>
        <v>2</v>
      </c>
      <c r="F41" s="95">
        <f t="shared" si="8"/>
        <v>49</v>
      </c>
      <c r="G41" s="95">
        <f t="shared" si="8"/>
        <v>3</v>
      </c>
      <c r="H41" s="95">
        <f t="shared" si="8"/>
        <v>2</v>
      </c>
      <c r="I41" s="95">
        <f t="shared" si="8"/>
        <v>3794</v>
      </c>
      <c r="J41" s="95">
        <f t="shared" si="8"/>
        <v>782</v>
      </c>
      <c r="K41" s="95">
        <f t="shared" si="8"/>
        <v>162</v>
      </c>
      <c r="L41" s="95">
        <f t="shared" si="8"/>
        <v>2</v>
      </c>
      <c r="M41" s="95">
        <f t="shared" si="8"/>
        <v>10002</v>
      </c>
      <c r="N41" s="95">
        <f t="shared" si="8"/>
        <v>490</v>
      </c>
      <c r="O41" s="95">
        <f t="shared" si="8"/>
        <v>0</v>
      </c>
      <c r="P41" s="95">
        <f t="shared" si="8"/>
        <v>8</v>
      </c>
      <c r="Q41" s="95">
        <f t="shared" si="8"/>
        <v>1</v>
      </c>
      <c r="R41" s="95">
        <f t="shared" si="8"/>
        <v>50</v>
      </c>
      <c r="S41" s="95">
        <f t="shared" si="8"/>
        <v>46</v>
      </c>
      <c r="T41" s="95">
        <f t="shared" si="8"/>
        <v>0</v>
      </c>
      <c r="U41" s="95">
        <f t="shared" si="8"/>
        <v>0</v>
      </c>
      <c r="V41" s="95">
        <f t="shared" si="8"/>
        <v>0</v>
      </c>
    </row>
    <row r="42" spans="1:22" ht="21.75" customHeight="1">
      <c r="A42" s="95" t="s">
        <v>832</v>
      </c>
      <c r="B42" s="95">
        <f t="shared" si="2"/>
        <v>4467</v>
      </c>
      <c r="C42" s="95">
        <v>37</v>
      </c>
      <c r="D42" s="95"/>
      <c r="E42" s="95">
        <v>2</v>
      </c>
      <c r="F42" s="95">
        <v>18</v>
      </c>
      <c r="G42" s="95"/>
      <c r="H42" s="95">
        <v>2</v>
      </c>
      <c r="I42" s="95">
        <v>3784</v>
      </c>
      <c r="J42" s="95">
        <v>413</v>
      </c>
      <c r="K42" s="95">
        <v>162</v>
      </c>
      <c r="L42" s="95"/>
      <c r="M42" s="95"/>
      <c r="N42" s="95">
        <v>1</v>
      </c>
      <c r="O42" s="95"/>
      <c r="P42" s="95">
        <v>1</v>
      </c>
      <c r="Q42" s="95">
        <v>1</v>
      </c>
      <c r="R42" s="95"/>
      <c r="S42" s="95">
        <v>46</v>
      </c>
      <c r="T42" s="95"/>
      <c r="U42" s="95"/>
      <c r="V42" s="95"/>
    </row>
    <row r="43" spans="1:22" ht="21.75" customHeight="1">
      <c r="A43" s="95" t="s">
        <v>833</v>
      </c>
      <c r="B43" s="95">
        <f t="shared" si="2"/>
        <v>31</v>
      </c>
      <c r="C43" s="95"/>
      <c r="D43" s="95"/>
      <c r="E43" s="95"/>
      <c r="F43" s="95">
        <v>31</v>
      </c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ht="21.75" customHeight="1">
      <c r="A44" s="95" t="s">
        <v>834</v>
      </c>
      <c r="B44" s="95">
        <f t="shared" si="2"/>
        <v>9998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>
        <v>9998</v>
      </c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21.75" customHeight="1">
      <c r="A45" s="95" t="s">
        <v>835</v>
      </c>
      <c r="B45" s="95">
        <f t="shared" si="2"/>
        <v>23</v>
      </c>
      <c r="C45" s="95"/>
      <c r="D45" s="95"/>
      <c r="E45" s="95"/>
      <c r="F45" s="95"/>
      <c r="G45" s="95">
        <v>3</v>
      </c>
      <c r="H45" s="95"/>
      <c r="I45" s="95">
        <v>8</v>
      </c>
      <c r="J45" s="95"/>
      <c r="K45" s="95"/>
      <c r="L45" s="95"/>
      <c r="M45" s="95">
        <v>4</v>
      </c>
      <c r="N45" s="95"/>
      <c r="O45" s="95"/>
      <c r="P45" s="95">
        <v>7</v>
      </c>
      <c r="Q45" s="95"/>
      <c r="R45" s="95">
        <v>1</v>
      </c>
      <c r="S45" s="95"/>
      <c r="T45" s="95"/>
      <c r="U45" s="95"/>
      <c r="V45" s="95"/>
    </row>
    <row r="46" spans="1:22" ht="21.75" customHeight="1">
      <c r="A46" s="95" t="s">
        <v>836</v>
      </c>
      <c r="B46" s="95">
        <f t="shared" si="2"/>
        <v>1001</v>
      </c>
      <c r="C46" s="95">
        <v>90</v>
      </c>
      <c r="D46" s="95"/>
      <c r="E46" s="95"/>
      <c r="F46" s="95"/>
      <c r="G46" s="95"/>
      <c r="H46" s="95"/>
      <c r="I46" s="95">
        <v>2</v>
      </c>
      <c r="J46" s="95">
        <v>369</v>
      </c>
      <c r="K46" s="95"/>
      <c r="L46" s="95">
        <v>2</v>
      </c>
      <c r="M46" s="95"/>
      <c r="N46" s="95">
        <v>489</v>
      </c>
      <c r="O46" s="95"/>
      <c r="P46" s="95"/>
      <c r="Q46" s="95"/>
      <c r="R46" s="95">
        <v>49</v>
      </c>
      <c r="S46" s="95"/>
      <c r="T46" s="95"/>
      <c r="U46" s="95"/>
      <c r="V46" s="95"/>
    </row>
    <row r="47" spans="1:22" ht="21.75" customHeight="1">
      <c r="A47" s="94" t="s">
        <v>837</v>
      </c>
      <c r="B47" s="95">
        <f>SUM(B48:B49)</f>
        <v>2919</v>
      </c>
      <c r="C47" s="95">
        <f aca="true" t="shared" si="9" ref="C47:V47">SUM(C48:C49)</f>
        <v>0</v>
      </c>
      <c r="D47" s="95">
        <f t="shared" si="9"/>
        <v>0</v>
      </c>
      <c r="E47" s="95">
        <f t="shared" si="9"/>
        <v>0</v>
      </c>
      <c r="F47" s="95">
        <f t="shared" si="9"/>
        <v>0</v>
      </c>
      <c r="G47" s="95">
        <f t="shared" si="9"/>
        <v>0</v>
      </c>
      <c r="H47" s="95">
        <f t="shared" si="9"/>
        <v>0</v>
      </c>
      <c r="I47" s="95">
        <f t="shared" si="9"/>
        <v>2814</v>
      </c>
      <c r="J47" s="95">
        <f t="shared" si="9"/>
        <v>105</v>
      </c>
      <c r="K47" s="95">
        <f t="shared" si="9"/>
        <v>0</v>
      </c>
      <c r="L47" s="95">
        <f t="shared" si="9"/>
        <v>0</v>
      </c>
      <c r="M47" s="95">
        <f t="shared" si="9"/>
        <v>0</v>
      </c>
      <c r="N47" s="95">
        <f t="shared" si="9"/>
        <v>0</v>
      </c>
      <c r="O47" s="95">
        <f t="shared" si="9"/>
        <v>0</v>
      </c>
      <c r="P47" s="95">
        <f t="shared" si="9"/>
        <v>0</v>
      </c>
      <c r="Q47" s="95">
        <f t="shared" si="9"/>
        <v>0</v>
      </c>
      <c r="R47" s="95">
        <f t="shared" si="9"/>
        <v>0</v>
      </c>
      <c r="S47" s="95">
        <f t="shared" si="9"/>
        <v>0</v>
      </c>
      <c r="T47" s="95">
        <f t="shared" si="9"/>
        <v>0</v>
      </c>
      <c r="U47" s="95">
        <f t="shared" si="9"/>
        <v>0</v>
      </c>
      <c r="V47" s="95">
        <f t="shared" si="9"/>
        <v>0</v>
      </c>
    </row>
    <row r="48" spans="1:22" ht="21.75" customHeight="1">
      <c r="A48" s="95" t="s">
        <v>838</v>
      </c>
      <c r="B48" s="95">
        <f t="shared" si="2"/>
        <v>2919</v>
      </c>
      <c r="C48" s="95"/>
      <c r="D48" s="95"/>
      <c r="E48" s="95"/>
      <c r="F48" s="95"/>
      <c r="G48" s="95"/>
      <c r="H48" s="95"/>
      <c r="I48" s="95">
        <v>2814</v>
      </c>
      <c r="J48" s="95">
        <v>105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21.75" customHeight="1">
      <c r="A49" s="96" t="s">
        <v>839</v>
      </c>
      <c r="B49" s="95">
        <f t="shared" si="2"/>
        <v>0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21.75" customHeight="1">
      <c r="A50" s="94" t="s">
        <v>840</v>
      </c>
      <c r="B50" s="95">
        <f>SUM(B51:B52)</f>
        <v>687</v>
      </c>
      <c r="C50" s="95">
        <f aca="true" t="shared" si="10" ref="C50:V50">SUM(C51:C52)</f>
        <v>0</v>
      </c>
      <c r="D50" s="95">
        <f t="shared" si="10"/>
        <v>0</v>
      </c>
      <c r="E50" s="95">
        <f t="shared" si="10"/>
        <v>0</v>
      </c>
      <c r="F50" s="95">
        <f t="shared" si="10"/>
        <v>0</v>
      </c>
      <c r="G50" s="95">
        <f t="shared" si="10"/>
        <v>0</v>
      </c>
      <c r="H50" s="95">
        <f t="shared" si="10"/>
        <v>0</v>
      </c>
      <c r="I50" s="95">
        <f t="shared" si="10"/>
        <v>0</v>
      </c>
      <c r="J50" s="95">
        <f t="shared" si="10"/>
        <v>0</v>
      </c>
      <c r="K50" s="95">
        <f t="shared" si="10"/>
        <v>0</v>
      </c>
      <c r="L50" s="95">
        <f t="shared" si="10"/>
        <v>0</v>
      </c>
      <c r="M50" s="95">
        <f t="shared" si="10"/>
        <v>0</v>
      </c>
      <c r="N50" s="95">
        <f t="shared" si="10"/>
        <v>0</v>
      </c>
      <c r="O50" s="95">
        <f t="shared" si="10"/>
        <v>0</v>
      </c>
      <c r="P50" s="95">
        <f t="shared" si="10"/>
        <v>0</v>
      </c>
      <c r="Q50" s="95">
        <f t="shared" si="10"/>
        <v>0</v>
      </c>
      <c r="R50" s="95">
        <f t="shared" si="10"/>
        <v>0</v>
      </c>
      <c r="S50" s="95">
        <f t="shared" si="10"/>
        <v>0</v>
      </c>
      <c r="T50" s="95">
        <f t="shared" si="10"/>
        <v>0</v>
      </c>
      <c r="U50" s="95">
        <f t="shared" si="10"/>
        <v>687</v>
      </c>
      <c r="V50" s="95">
        <f t="shared" si="10"/>
        <v>0</v>
      </c>
    </row>
    <row r="51" spans="1:22" ht="21.75" customHeight="1">
      <c r="A51" s="95" t="s">
        <v>841</v>
      </c>
      <c r="B51" s="95">
        <f t="shared" si="2"/>
        <v>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21.75" customHeight="1">
      <c r="A52" s="95" t="s">
        <v>842</v>
      </c>
      <c r="B52" s="95">
        <f t="shared" si="2"/>
        <v>687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>
        <v>687</v>
      </c>
      <c r="V52" s="95"/>
    </row>
    <row r="53" spans="1:22" ht="21.75" customHeight="1">
      <c r="A53" s="94" t="s">
        <v>843</v>
      </c>
      <c r="B53" s="95">
        <f>SUM(B54)</f>
        <v>2</v>
      </c>
      <c r="C53" s="95">
        <f aca="true" t="shared" si="11" ref="C53:V53">SUM(C54)</f>
        <v>0</v>
      </c>
      <c r="D53" s="95">
        <f t="shared" si="11"/>
        <v>0</v>
      </c>
      <c r="E53" s="95">
        <f t="shared" si="11"/>
        <v>0</v>
      </c>
      <c r="F53" s="95">
        <f t="shared" si="11"/>
        <v>0</v>
      </c>
      <c r="G53" s="95">
        <f t="shared" si="11"/>
        <v>0</v>
      </c>
      <c r="H53" s="95">
        <f t="shared" si="11"/>
        <v>0</v>
      </c>
      <c r="I53" s="95">
        <f t="shared" si="11"/>
        <v>0</v>
      </c>
      <c r="J53" s="95">
        <f t="shared" si="11"/>
        <v>0</v>
      </c>
      <c r="K53" s="95">
        <f t="shared" si="11"/>
        <v>0</v>
      </c>
      <c r="L53" s="95">
        <f t="shared" si="11"/>
        <v>0</v>
      </c>
      <c r="M53" s="95">
        <f t="shared" si="11"/>
        <v>0</v>
      </c>
      <c r="N53" s="95">
        <f t="shared" si="11"/>
        <v>0</v>
      </c>
      <c r="O53" s="95">
        <f t="shared" si="11"/>
        <v>0</v>
      </c>
      <c r="P53" s="95">
        <f t="shared" si="11"/>
        <v>0</v>
      </c>
      <c r="Q53" s="95">
        <f t="shared" si="11"/>
        <v>0</v>
      </c>
      <c r="R53" s="95">
        <f t="shared" si="11"/>
        <v>0</v>
      </c>
      <c r="S53" s="95">
        <f t="shared" si="11"/>
        <v>0</v>
      </c>
      <c r="T53" s="95">
        <f t="shared" si="11"/>
        <v>0</v>
      </c>
      <c r="U53" s="95">
        <f t="shared" si="11"/>
        <v>0</v>
      </c>
      <c r="V53" s="95">
        <f t="shared" si="11"/>
        <v>2</v>
      </c>
    </row>
    <row r="54" spans="1:22" ht="21.75" customHeight="1">
      <c r="A54" s="95" t="s">
        <v>844</v>
      </c>
      <c r="B54" s="95">
        <f t="shared" si="2"/>
        <v>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>
        <v>2</v>
      </c>
    </row>
    <row r="55" spans="1:22" ht="21.75" customHeight="1">
      <c r="A55" s="94" t="s">
        <v>845</v>
      </c>
      <c r="B55" s="95">
        <f>SUM(B56)</f>
        <v>1000</v>
      </c>
      <c r="C55" s="95">
        <f aca="true" t="shared" si="12" ref="C55:V55">SUM(C56)</f>
        <v>0</v>
      </c>
      <c r="D55" s="95">
        <f t="shared" si="12"/>
        <v>0</v>
      </c>
      <c r="E55" s="95">
        <f t="shared" si="12"/>
        <v>0</v>
      </c>
      <c r="F55" s="95">
        <f t="shared" si="12"/>
        <v>0</v>
      </c>
      <c r="G55" s="95">
        <f t="shared" si="12"/>
        <v>0</v>
      </c>
      <c r="H55" s="95">
        <f t="shared" si="12"/>
        <v>0</v>
      </c>
      <c r="I55" s="95">
        <f t="shared" si="12"/>
        <v>0</v>
      </c>
      <c r="J55" s="95">
        <f t="shared" si="12"/>
        <v>0</v>
      </c>
      <c r="K55" s="95">
        <f t="shared" si="12"/>
        <v>0</v>
      </c>
      <c r="L55" s="95">
        <f t="shared" si="12"/>
        <v>0</v>
      </c>
      <c r="M55" s="95">
        <f t="shared" si="12"/>
        <v>0</v>
      </c>
      <c r="N55" s="95">
        <f t="shared" si="12"/>
        <v>0</v>
      </c>
      <c r="O55" s="95">
        <f t="shared" si="12"/>
        <v>0</v>
      </c>
      <c r="P55" s="95">
        <f t="shared" si="12"/>
        <v>0</v>
      </c>
      <c r="Q55" s="95">
        <f t="shared" si="12"/>
        <v>0</v>
      </c>
      <c r="R55" s="95">
        <f t="shared" si="12"/>
        <v>0</v>
      </c>
      <c r="S55" s="95">
        <f t="shared" si="12"/>
        <v>0</v>
      </c>
      <c r="T55" s="95">
        <f t="shared" si="12"/>
        <v>1000</v>
      </c>
      <c r="U55" s="95">
        <f t="shared" si="12"/>
        <v>0</v>
      </c>
      <c r="V55" s="95">
        <f t="shared" si="12"/>
        <v>0</v>
      </c>
    </row>
    <row r="56" spans="1:22" ht="21.75" customHeight="1">
      <c r="A56" s="95" t="s">
        <v>846</v>
      </c>
      <c r="B56" s="95">
        <f t="shared" si="2"/>
        <v>1000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>
        <v>1000</v>
      </c>
      <c r="U56" s="95"/>
      <c r="V56" s="95"/>
    </row>
  </sheetData>
  <sheetProtection/>
  <mergeCells count="2">
    <mergeCell ref="A1:V1"/>
    <mergeCell ref="U3:V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zoomScalePageLayoutView="0" workbookViewId="0" topLeftCell="A1">
      <selection activeCell="J48" sqref="J48"/>
    </sheetView>
  </sheetViews>
  <sheetFormatPr defaultColWidth="9.00390625" defaultRowHeight="13.5"/>
  <cols>
    <col min="1" max="1" width="24.75390625" style="0" customWidth="1"/>
    <col min="3" max="12" width="5.25390625" style="0" customWidth="1"/>
    <col min="13" max="13" width="7.25390625" style="0" customWidth="1"/>
    <col min="14" max="15" width="5.25390625" style="0" customWidth="1"/>
    <col min="16" max="22" width="6.75390625" style="0" customWidth="1"/>
  </cols>
  <sheetData>
    <row r="1" spans="1:22" ht="24">
      <c r="A1" s="411" t="s">
        <v>1073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3" spans="1:22" ht="13.5">
      <c r="A3" t="s">
        <v>1072</v>
      </c>
      <c r="U3" s="412" t="s">
        <v>3</v>
      </c>
      <c r="V3" s="412"/>
    </row>
    <row r="4" spans="1:22" ht="120.75" customHeight="1">
      <c r="A4" s="91" t="s">
        <v>774</v>
      </c>
      <c r="B4" s="91" t="s">
        <v>775</v>
      </c>
      <c r="C4" s="92" t="s">
        <v>776</v>
      </c>
      <c r="D4" s="92" t="s">
        <v>777</v>
      </c>
      <c r="E4" s="92" t="s">
        <v>778</v>
      </c>
      <c r="F4" s="92" t="s">
        <v>779</v>
      </c>
      <c r="G4" s="92" t="s">
        <v>780</v>
      </c>
      <c r="H4" s="92" t="s">
        <v>781</v>
      </c>
      <c r="I4" s="92" t="s">
        <v>782</v>
      </c>
      <c r="J4" s="92" t="s">
        <v>783</v>
      </c>
      <c r="K4" s="92" t="s">
        <v>784</v>
      </c>
      <c r="L4" s="92" t="s">
        <v>785</v>
      </c>
      <c r="M4" s="92" t="s">
        <v>786</v>
      </c>
      <c r="N4" s="92" t="s">
        <v>787</v>
      </c>
      <c r="O4" s="92" t="s">
        <v>788</v>
      </c>
      <c r="P4" s="92" t="s">
        <v>789</v>
      </c>
      <c r="Q4" s="92" t="s">
        <v>790</v>
      </c>
      <c r="R4" s="92" t="s">
        <v>791</v>
      </c>
      <c r="S4" s="92" t="s">
        <v>792</v>
      </c>
      <c r="T4" s="92" t="s">
        <v>793</v>
      </c>
      <c r="U4" s="92" t="s">
        <v>794</v>
      </c>
      <c r="V4" s="92" t="s">
        <v>795</v>
      </c>
    </row>
    <row r="5" spans="1:22" ht="24.75" customHeight="1">
      <c r="A5" s="93" t="s">
        <v>775</v>
      </c>
      <c r="B5" s="93">
        <f>SUM(B6,B11,B22,B30,B34,B37,B41,B47,B50,B53,B55)</f>
        <v>35001</v>
      </c>
      <c r="C5" s="93">
        <f aca="true" t="shared" si="0" ref="C5:V5">SUM(C6,C11,C22,C30,C34,C37,C41,C47,C50,C53,C55)</f>
        <v>7956</v>
      </c>
      <c r="D5" s="93">
        <f t="shared" si="0"/>
        <v>32</v>
      </c>
      <c r="E5" s="93">
        <f t="shared" si="0"/>
        <v>2314</v>
      </c>
      <c r="F5" s="93">
        <f t="shared" si="0"/>
        <v>6085</v>
      </c>
      <c r="G5" s="93">
        <f t="shared" si="0"/>
        <v>231</v>
      </c>
      <c r="H5" s="93">
        <f t="shared" si="0"/>
        <v>1158</v>
      </c>
      <c r="I5" s="93">
        <f t="shared" si="0"/>
        <v>4664</v>
      </c>
      <c r="J5" s="93">
        <f t="shared" si="0"/>
        <v>4868</v>
      </c>
      <c r="K5" s="93">
        <f t="shared" si="0"/>
        <v>666</v>
      </c>
      <c r="L5" s="93">
        <f t="shared" si="0"/>
        <v>978</v>
      </c>
      <c r="M5" s="93">
        <f t="shared" si="0"/>
        <v>3182</v>
      </c>
      <c r="N5" s="93">
        <f t="shared" si="0"/>
        <v>968</v>
      </c>
      <c r="O5" s="93">
        <f t="shared" si="0"/>
        <v>100</v>
      </c>
      <c r="P5" s="93">
        <f t="shared" si="0"/>
        <v>191</v>
      </c>
      <c r="Q5" s="93">
        <f t="shared" si="0"/>
        <v>550</v>
      </c>
      <c r="R5" s="93">
        <f t="shared" si="0"/>
        <v>127</v>
      </c>
      <c r="S5" s="93">
        <f t="shared" si="0"/>
        <v>931</v>
      </c>
      <c r="T5" s="93">
        <f t="shared" si="0"/>
        <v>0</v>
      </c>
      <c r="U5" s="93">
        <f t="shared" si="0"/>
        <v>0</v>
      </c>
      <c r="V5" s="93">
        <f t="shared" si="0"/>
        <v>0</v>
      </c>
    </row>
    <row r="6" spans="1:22" ht="21.75" customHeight="1">
      <c r="A6" s="94" t="s">
        <v>796</v>
      </c>
      <c r="B6" s="95">
        <f>SUM(B7:B10)</f>
        <v>9388</v>
      </c>
      <c r="C6" s="95">
        <f aca="true" t="shared" si="1" ref="C6:V6">SUM(C7:C10)</f>
        <v>4755</v>
      </c>
      <c r="D6" s="95">
        <f t="shared" si="1"/>
        <v>0</v>
      </c>
      <c r="E6" s="95">
        <f t="shared" si="1"/>
        <v>1637</v>
      </c>
      <c r="F6" s="95">
        <f t="shared" si="1"/>
        <v>179</v>
      </c>
      <c r="G6" s="95">
        <f t="shared" si="1"/>
        <v>45</v>
      </c>
      <c r="H6" s="95">
        <f t="shared" si="1"/>
        <v>292</v>
      </c>
      <c r="I6" s="95">
        <f t="shared" si="1"/>
        <v>357</v>
      </c>
      <c r="J6" s="95">
        <f t="shared" si="1"/>
        <v>298</v>
      </c>
      <c r="K6" s="95">
        <f t="shared" si="1"/>
        <v>0</v>
      </c>
      <c r="L6" s="95">
        <f t="shared" si="1"/>
        <v>76</v>
      </c>
      <c r="M6" s="95">
        <f t="shared" si="1"/>
        <v>799</v>
      </c>
      <c r="N6" s="95">
        <f t="shared" si="1"/>
        <v>181</v>
      </c>
      <c r="O6" s="95">
        <f t="shared" si="1"/>
        <v>0</v>
      </c>
      <c r="P6" s="95">
        <f t="shared" si="1"/>
        <v>81</v>
      </c>
      <c r="Q6" s="95">
        <f t="shared" si="1"/>
        <v>341</v>
      </c>
      <c r="R6" s="95">
        <f t="shared" si="1"/>
        <v>0</v>
      </c>
      <c r="S6" s="95">
        <f t="shared" si="1"/>
        <v>347</v>
      </c>
      <c r="T6" s="95">
        <f t="shared" si="1"/>
        <v>0</v>
      </c>
      <c r="U6" s="95">
        <f t="shared" si="1"/>
        <v>0</v>
      </c>
      <c r="V6" s="95">
        <f t="shared" si="1"/>
        <v>0</v>
      </c>
    </row>
    <row r="7" spans="1:22" ht="21.75" customHeight="1">
      <c r="A7" s="95" t="s">
        <v>797</v>
      </c>
      <c r="B7" s="95">
        <f>SUM(C7:V7)</f>
        <v>6208</v>
      </c>
      <c r="C7" s="95">
        <v>3334</v>
      </c>
      <c r="D7" s="95"/>
      <c r="E7" s="95">
        <v>920</v>
      </c>
      <c r="F7" s="95">
        <v>122</v>
      </c>
      <c r="G7" s="95">
        <v>31</v>
      </c>
      <c r="H7" s="95">
        <v>200</v>
      </c>
      <c r="I7" s="95">
        <v>241</v>
      </c>
      <c r="J7" s="95">
        <v>203</v>
      </c>
      <c r="K7" s="95"/>
      <c r="L7" s="95">
        <v>52</v>
      </c>
      <c r="M7" s="95">
        <v>547</v>
      </c>
      <c r="N7" s="95">
        <v>124</v>
      </c>
      <c r="O7" s="95"/>
      <c r="P7" s="95">
        <v>55</v>
      </c>
      <c r="Q7" s="95">
        <v>233</v>
      </c>
      <c r="R7" s="95"/>
      <c r="S7" s="95">
        <v>146</v>
      </c>
      <c r="T7" s="95"/>
      <c r="U7" s="95"/>
      <c r="V7" s="95"/>
    </row>
    <row r="8" spans="1:22" ht="21.75" customHeight="1">
      <c r="A8" s="95" t="s">
        <v>798</v>
      </c>
      <c r="B8" s="95">
        <f aca="true" t="shared" si="2" ref="B8:B56">SUM(C8:V8)</f>
        <v>2038</v>
      </c>
      <c r="C8" s="95">
        <v>1070</v>
      </c>
      <c r="D8" s="95"/>
      <c r="E8" s="95">
        <v>286</v>
      </c>
      <c r="F8" s="95">
        <v>43</v>
      </c>
      <c r="G8" s="95">
        <v>11</v>
      </c>
      <c r="H8" s="95">
        <v>69</v>
      </c>
      <c r="I8" s="95">
        <v>87</v>
      </c>
      <c r="J8" s="95">
        <v>72</v>
      </c>
      <c r="K8" s="95"/>
      <c r="L8" s="95">
        <v>18</v>
      </c>
      <c r="M8" s="95">
        <v>189</v>
      </c>
      <c r="N8" s="95">
        <v>43</v>
      </c>
      <c r="O8" s="95"/>
      <c r="P8" s="95">
        <v>19</v>
      </c>
      <c r="Q8" s="95">
        <v>81</v>
      </c>
      <c r="R8" s="95"/>
      <c r="S8" s="95">
        <v>50</v>
      </c>
      <c r="T8" s="95"/>
      <c r="U8" s="95"/>
      <c r="V8" s="95"/>
    </row>
    <row r="9" spans="1:22" ht="21.75" customHeight="1">
      <c r="A9" s="95" t="s">
        <v>799</v>
      </c>
      <c r="B9" s="95">
        <f t="shared" si="2"/>
        <v>668</v>
      </c>
      <c r="C9" s="95">
        <v>351</v>
      </c>
      <c r="D9" s="95"/>
      <c r="E9" s="95">
        <v>93</v>
      </c>
      <c r="F9" s="95">
        <v>14</v>
      </c>
      <c r="G9" s="95">
        <v>3</v>
      </c>
      <c r="H9" s="95">
        <v>23</v>
      </c>
      <c r="I9" s="95">
        <v>29</v>
      </c>
      <c r="J9" s="95">
        <v>23</v>
      </c>
      <c r="K9" s="95"/>
      <c r="L9" s="95">
        <v>6</v>
      </c>
      <c r="M9" s="95">
        <v>62</v>
      </c>
      <c r="N9" s="95">
        <v>14</v>
      </c>
      <c r="O9" s="95"/>
      <c r="P9" s="95">
        <v>7</v>
      </c>
      <c r="Q9" s="95">
        <v>27</v>
      </c>
      <c r="R9" s="95"/>
      <c r="S9" s="95">
        <v>16</v>
      </c>
      <c r="T9" s="95"/>
      <c r="U9" s="95"/>
      <c r="V9" s="95"/>
    </row>
    <row r="10" spans="1:22" ht="21.75" customHeight="1">
      <c r="A10" s="95" t="s">
        <v>800</v>
      </c>
      <c r="B10" s="95">
        <f t="shared" si="2"/>
        <v>474</v>
      </c>
      <c r="C10" s="95"/>
      <c r="D10" s="95"/>
      <c r="E10" s="95">
        <v>338</v>
      </c>
      <c r="F10" s="95"/>
      <c r="G10" s="95"/>
      <c r="H10" s="95"/>
      <c r="I10" s="95"/>
      <c r="J10" s="95"/>
      <c r="K10" s="95"/>
      <c r="L10" s="95"/>
      <c r="M10" s="95">
        <v>1</v>
      </c>
      <c r="N10" s="95"/>
      <c r="O10" s="95"/>
      <c r="P10" s="95"/>
      <c r="Q10" s="95"/>
      <c r="R10" s="95"/>
      <c r="S10" s="95">
        <v>135</v>
      </c>
      <c r="T10" s="95"/>
      <c r="U10" s="95"/>
      <c r="V10" s="95"/>
    </row>
    <row r="11" spans="1:22" ht="21.75" customHeight="1">
      <c r="A11" s="94" t="s">
        <v>801</v>
      </c>
      <c r="B11" s="95">
        <f>SUM(B12:B21)</f>
        <v>5087</v>
      </c>
      <c r="C11" s="95">
        <f aca="true" t="shared" si="3" ref="C11:V11">SUM(C12:C21)</f>
        <v>1984</v>
      </c>
      <c r="D11" s="95">
        <f t="shared" si="3"/>
        <v>32</v>
      </c>
      <c r="E11" s="95">
        <f t="shared" si="3"/>
        <v>602</v>
      </c>
      <c r="F11" s="95">
        <f t="shared" si="3"/>
        <v>24</v>
      </c>
      <c r="G11" s="95">
        <f t="shared" si="3"/>
        <v>149</v>
      </c>
      <c r="H11" s="95">
        <f t="shared" si="3"/>
        <v>536</v>
      </c>
      <c r="I11" s="95">
        <f t="shared" si="3"/>
        <v>57</v>
      </c>
      <c r="J11" s="95">
        <f t="shared" si="3"/>
        <v>45</v>
      </c>
      <c r="K11" s="95">
        <f t="shared" si="3"/>
        <v>473</v>
      </c>
      <c r="L11" s="95">
        <f t="shared" si="3"/>
        <v>11</v>
      </c>
      <c r="M11" s="95">
        <f t="shared" si="3"/>
        <v>438</v>
      </c>
      <c r="N11" s="95">
        <f t="shared" si="3"/>
        <v>68</v>
      </c>
      <c r="O11" s="95">
        <f t="shared" si="3"/>
        <v>100</v>
      </c>
      <c r="P11" s="95">
        <f t="shared" si="3"/>
        <v>53</v>
      </c>
      <c r="Q11" s="95">
        <f t="shared" si="3"/>
        <v>71</v>
      </c>
      <c r="R11" s="95">
        <f t="shared" si="3"/>
        <v>0</v>
      </c>
      <c r="S11" s="95">
        <f t="shared" si="3"/>
        <v>444</v>
      </c>
      <c r="T11" s="95">
        <f t="shared" si="3"/>
        <v>0</v>
      </c>
      <c r="U11" s="95">
        <f t="shared" si="3"/>
        <v>0</v>
      </c>
      <c r="V11" s="95">
        <f t="shared" si="3"/>
        <v>0</v>
      </c>
    </row>
    <row r="12" spans="1:22" ht="21.75" customHeight="1">
      <c r="A12" s="95" t="s">
        <v>802</v>
      </c>
      <c r="B12" s="95">
        <f t="shared" si="2"/>
        <v>1797</v>
      </c>
      <c r="C12" s="95">
        <v>1083</v>
      </c>
      <c r="D12" s="95"/>
      <c r="E12" s="95">
        <v>246</v>
      </c>
      <c r="F12" s="95">
        <v>18</v>
      </c>
      <c r="G12" s="95">
        <v>10</v>
      </c>
      <c r="H12" s="95">
        <v>28</v>
      </c>
      <c r="I12" s="95">
        <v>50</v>
      </c>
      <c r="J12" s="95">
        <v>41</v>
      </c>
      <c r="K12" s="95">
        <v>100</v>
      </c>
      <c r="L12" s="95">
        <v>8</v>
      </c>
      <c r="M12" s="95">
        <v>102</v>
      </c>
      <c r="N12" s="95">
        <v>26</v>
      </c>
      <c r="O12" s="95"/>
      <c r="P12" s="95">
        <v>11</v>
      </c>
      <c r="Q12" s="95">
        <v>19</v>
      </c>
      <c r="R12" s="95"/>
      <c r="S12" s="95">
        <v>55</v>
      </c>
      <c r="T12" s="95"/>
      <c r="U12" s="95"/>
      <c r="V12" s="95"/>
    </row>
    <row r="13" spans="1:22" ht="21.75" customHeight="1">
      <c r="A13" s="95" t="s">
        <v>803</v>
      </c>
      <c r="B13" s="95">
        <f t="shared" si="2"/>
        <v>39</v>
      </c>
      <c r="C13" s="95">
        <v>31</v>
      </c>
      <c r="D13" s="95"/>
      <c r="E13" s="95">
        <v>2</v>
      </c>
      <c r="F13" s="95">
        <v>1</v>
      </c>
      <c r="G13" s="95"/>
      <c r="H13" s="95"/>
      <c r="I13" s="95"/>
      <c r="J13" s="95"/>
      <c r="K13" s="95"/>
      <c r="L13" s="95"/>
      <c r="M13" s="95">
        <v>3</v>
      </c>
      <c r="N13" s="95"/>
      <c r="O13" s="95"/>
      <c r="P13" s="95"/>
      <c r="Q13" s="95">
        <v>1</v>
      </c>
      <c r="R13" s="95"/>
      <c r="S13" s="95">
        <v>1</v>
      </c>
      <c r="T13" s="95"/>
      <c r="U13" s="95"/>
      <c r="V13" s="95"/>
    </row>
    <row r="14" spans="1:22" ht="21.75" customHeight="1">
      <c r="A14" s="95" t="s">
        <v>804</v>
      </c>
      <c r="B14" s="95">
        <f t="shared" si="2"/>
        <v>39</v>
      </c>
      <c r="C14" s="95">
        <v>26</v>
      </c>
      <c r="D14" s="95"/>
      <c r="E14" s="95">
        <v>4</v>
      </c>
      <c r="F14" s="95">
        <v>1</v>
      </c>
      <c r="G14" s="95"/>
      <c r="H14" s="95">
        <v>1</v>
      </c>
      <c r="I14" s="95">
        <v>1</v>
      </c>
      <c r="J14" s="95">
        <v>1</v>
      </c>
      <c r="K14" s="95"/>
      <c r="L14" s="95"/>
      <c r="M14" s="95">
        <v>3</v>
      </c>
      <c r="N14" s="95"/>
      <c r="O14" s="95"/>
      <c r="P14" s="95"/>
      <c r="Q14" s="95">
        <v>1</v>
      </c>
      <c r="R14" s="95"/>
      <c r="S14" s="95">
        <v>1</v>
      </c>
      <c r="T14" s="95"/>
      <c r="U14" s="95"/>
      <c r="V14" s="95"/>
    </row>
    <row r="15" spans="1:22" ht="21.75" customHeight="1">
      <c r="A15" s="95" t="s">
        <v>805</v>
      </c>
      <c r="B15" s="95">
        <f t="shared" si="2"/>
        <v>5</v>
      </c>
      <c r="C15" s="95">
        <v>1</v>
      </c>
      <c r="D15" s="95"/>
      <c r="E15" s="95">
        <v>3</v>
      </c>
      <c r="F15" s="95"/>
      <c r="G15" s="95"/>
      <c r="H15" s="95"/>
      <c r="I15" s="95"/>
      <c r="J15" s="95"/>
      <c r="K15" s="95"/>
      <c r="L15" s="95"/>
      <c r="M15" s="95">
        <v>1</v>
      </c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21.75" customHeight="1">
      <c r="A16" s="95" t="s">
        <v>806</v>
      </c>
      <c r="B16" s="95">
        <f t="shared" si="2"/>
        <v>259</v>
      </c>
      <c r="C16" s="95">
        <v>190</v>
      </c>
      <c r="D16" s="95"/>
      <c r="E16" s="95">
        <v>1</v>
      </c>
      <c r="F16" s="95"/>
      <c r="G16" s="95"/>
      <c r="H16" s="95">
        <v>2</v>
      </c>
      <c r="I16" s="95">
        <v>1</v>
      </c>
      <c r="J16" s="95">
        <v>1</v>
      </c>
      <c r="K16" s="95">
        <v>57</v>
      </c>
      <c r="L16" s="95">
        <v>1</v>
      </c>
      <c r="M16" s="95">
        <v>1</v>
      </c>
      <c r="N16" s="95"/>
      <c r="O16" s="95"/>
      <c r="P16" s="95"/>
      <c r="Q16" s="95">
        <v>5</v>
      </c>
      <c r="R16" s="95"/>
      <c r="S16" s="95"/>
      <c r="T16" s="95"/>
      <c r="U16" s="95"/>
      <c r="V16" s="95"/>
    </row>
    <row r="17" spans="1:22" ht="21.75" customHeight="1">
      <c r="A17" s="95" t="s">
        <v>807</v>
      </c>
      <c r="B17" s="95">
        <f t="shared" si="2"/>
        <v>86</v>
      </c>
      <c r="C17" s="95">
        <v>58</v>
      </c>
      <c r="D17" s="95"/>
      <c r="E17" s="95">
        <v>9</v>
      </c>
      <c r="F17" s="95">
        <v>4</v>
      </c>
      <c r="G17" s="95"/>
      <c r="H17" s="95">
        <v>1</v>
      </c>
      <c r="I17" s="95">
        <v>2</v>
      </c>
      <c r="J17" s="95">
        <v>1</v>
      </c>
      <c r="K17" s="95"/>
      <c r="L17" s="95">
        <v>1</v>
      </c>
      <c r="M17" s="95">
        <v>6</v>
      </c>
      <c r="N17" s="95">
        <v>1</v>
      </c>
      <c r="O17" s="95"/>
      <c r="P17" s="95"/>
      <c r="Q17" s="95">
        <v>2</v>
      </c>
      <c r="R17" s="95"/>
      <c r="S17" s="95">
        <v>1</v>
      </c>
      <c r="T17" s="95"/>
      <c r="U17" s="95"/>
      <c r="V17" s="95"/>
    </row>
    <row r="18" spans="1:22" ht="21.75" customHeight="1">
      <c r="A18" s="95" t="s">
        <v>808</v>
      </c>
      <c r="B18" s="95">
        <f t="shared" si="2"/>
        <v>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21.75" customHeight="1">
      <c r="A19" s="95" t="s">
        <v>809</v>
      </c>
      <c r="B19" s="95">
        <f t="shared" si="2"/>
        <v>75</v>
      </c>
      <c r="C19" s="95">
        <v>45</v>
      </c>
      <c r="D19" s="95"/>
      <c r="E19" s="95">
        <v>18</v>
      </c>
      <c r="F19" s="95"/>
      <c r="G19" s="95"/>
      <c r="H19" s="95">
        <v>1</v>
      </c>
      <c r="I19" s="95">
        <v>1</v>
      </c>
      <c r="J19" s="95"/>
      <c r="K19" s="95"/>
      <c r="L19" s="95"/>
      <c r="M19" s="95">
        <v>9</v>
      </c>
      <c r="N19" s="95"/>
      <c r="O19" s="95"/>
      <c r="P19" s="95"/>
      <c r="Q19" s="95">
        <v>1</v>
      </c>
      <c r="R19" s="95"/>
      <c r="S19" s="95"/>
      <c r="T19" s="95"/>
      <c r="U19" s="95"/>
      <c r="V19" s="95"/>
    </row>
    <row r="20" spans="1:22" ht="21.75" customHeight="1">
      <c r="A20" s="95" t="s">
        <v>810</v>
      </c>
      <c r="B20" s="95">
        <f t="shared" si="2"/>
        <v>159</v>
      </c>
      <c r="C20" s="95">
        <v>129</v>
      </c>
      <c r="D20" s="95"/>
      <c r="E20" s="95">
        <v>21</v>
      </c>
      <c r="F20" s="95"/>
      <c r="G20" s="95"/>
      <c r="H20" s="95">
        <v>2</v>
      </c>
      <c r="I20" s="95">
        <v>1</v>
      </c>
      <c r="J20" s="95"/>
      <c r="K20" s="95"/>
      <c r="L20" s="95">
        <v>1</v>
      </c>
      <c r="M20" s="95">
        <v>4</v>
      </c>
      <c r="N20" s="95"/>
      <c r="O20" s="95"/>
      <c r="P20" s="95"/>
      <c r="Q20" s="95">
        <v>1</v>
      </c>
      <c r="R20" s="95"/>
      <c r="S20" s="95"/>
      <c r="T20" s="95"/>
      <c r="U20" s="95"/>
      <c r="V20" s="95"/>
    </row>
    <row r="21" spans="1:22" ht="21.75" customHeight="1">
      <c r="A21" s="95" t="s">
        <v>811</v>
      </c>
      <c r="B21" s="95">
        <f t="shared" si="2"/>
        <v>2628</v>
      </c>
      <c r="C21" s="95">
        <v>421</v>
      </c>
      <c r="D21" s="95">
        <v>32</v>
      </c>
      <c r="E21" s="95">
        <v>298</v>
      </c>
      <c r="F21" s="95"/>
      <c r="G21" s="95">
        <v>139</v>
      </c>
      <c r="H21" s="95">
        <v>501</v>
      </c>
      <c r="I21" s="95">
        <v>1</v>
      </c>
      <c r="J21" s="95">
        <v>1</v>
      </c>
      <c r="K21" s="95">
        <v>316</v>
      </c>
      <c r="L21" s="95"/>
      <c r="M21" s="95">
        <v>309</v>
      </c>
      <c r="N21" s="95">
        <v>41</v>
      </c>
      <c r="O21" s="95">
        <v>100</v>
      </c>
      <c r="P21" s="95">
        <v>42</v>
      </c>
      <c r="Q21" s="95">
        <v>41</v>
      </c>
      <c r="R21" s="95"/>
      <c r="S21" s="95">
        <v>386</v>
      </c>
      <c r="T21" s="95"/>
      <c r="U21" s="95"/>
      <c r="V21" s="95"/>
    </row>
    <row r="22" spans="1:22" ht="21.75" customHeight="1">
      <c r="A22" s="94" t="s">
        <v>812</v>
      </c>
      <c r="B22" s="95">
        <f>SUM(B23:B29)</f>
        <v>140</v>
      </c>
      <c r="C22" s="95">
        <f aca="true" t="shared" si="4" ref="C22:V22">SUM(C23:C29)</f>
        <v>120</v>
      </c>
      <c r="D22" s="95">
        <f t="shared" si="4"/>
        <v>0</v>
      </c>
      <c r="E22" s="95">
        <f t="shared" si="4"/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20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</row>
    <row r="23" spans="1:22" ht="21.75" customHeight="1">
      <c r="A23" s="95" t="s">
        <v>813</v>
      </c>
      <c r="B23" s="95">
        <f t="shared" si="2"/>
        <v>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1.75" customHeight="1">
      <c r="A24" s="95" t="s">
        <v>814</v>
      </c>
      <c r="B24" s="95">
        <f t="shared" si="2"/>
        <v>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21.75" customHeight="1">
      <c r="A25" s="95" t="s">
        <v>815</v>
      </c>
      <c r="B25" s="95">
        <f t="shared" si="2"/>
        <v>40</v>
      </c>
      <c r="C25" s="95">
        <v>20</v>
      </c>
      <c r="D25" s="95"/>
      <c r="E25" s="95"/>
      <c r="F25" s="95"/>
      <c r="G25" s="95"/>
      <c r="H25" s="95"/>
      <c r="I25" s="95"/>
      <c r="J25" s="95"/>
      <c r="K25" s="95"/>
      <c r="L25" s="95"/>
      <c r="M25" s="95">
        <v>20</v>
      </c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21.75" customHeight="1">
      <c r="A26" s="95" t="s">
        <v>816</v>
      </c>
      <c r="B26" s="95">
        <f t="shared" si="2"/>
        <v>0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21.75" customHeight="1">
      <c r="A27" s="95" t="s">
        <v>817</v>
      </c>
      <c r="B27" s="95">
        <f t="shared" si="2"/>
        <v>100</v>
      </c>
      <c r="C27" s="95">
        <v>100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21.75" customHeight="1">
      <c r="A28" s="95" t="s">
        <v>818</v>
      </c>
      <c r="B28" s="95">
        <f t="shared" si="2"/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ht="21.75" customHeight="1">
      <c r="A29" s="95" t="s">
        <v>819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 ht="21.75" customHeight="1">
      <c r="A30" s="94" t="s">
        <v>820</v>
      </c>
      <c r="B30" s="95">
        <f>SUM(B31:B33)</f>
        <v>14864</v>
      </c>
      <c r="C30" s="95">
        <f aca="true" t="shared" si="5" ref="C30:V30">SUM(C31:C33)</f>
        <v>970</v>
      </c>
      <c r="D30" s="95">
        <f t="shared" si="5"/>
        <v>0</v>
      </c>
      <c r="E30" s="95">
        <f t="shared" si="5"/>
        <v>73</v>
      </c>
      <c r="F30" s="95">
        <f t="shared" si="5"/>
        <v>5833</v>
      </c>
      <c r="G30" s="95">
        <f t="shared" si="5"/>
        <v>34</v>
      </c>
      <c r="H30" s="95">
        <f t="shared" si="5"/>
        <v>328</v>
      </c>
      <c r="I30" s="95">
        <f t="shared" si="5"/>
        <v>456</v>
      </c>
      <c r="J30" s="95">
        <f t="shared" si="5"/>
        <v>3743</v>
      </c>
      <c r="K30" s="95">
        <f t="shared" si="5"/>
        <v>31</v>
      </c>
      <c r="L30" s="95">
        <f t="shared" si="5"/>
        <v>889</v>
      </c>
      <c r="M30" s="95">
        <f t="shared" si="5"/>
        <v>1921</v>
      </c>
      <c r="N30" s="95">
        <f t="shared" si="5"/>
        <v>229</v>
      </c>
      <c r="O30" s="95">
        <f t="shared" si="5"/>
        <v>0</v>
      </c>
      <c r="P30" s="95">
        <f t="shared" si="5"/>
        <v>49</v>
      </c>
      <c r="Q30" s="95">
        <f t="shared" si="5"/>
        <v>137</v>
      </c>
      <c r="R30" s="95">
        <f t="shared" si="5"/>
        <v>77</v>
      </c>
      <c r="S30" s="95">
        <f t="shared" si="5"/>
        <v>94</v>
      </c>
      <c r="T30" s="95">
        <f t="shared" si="5"/>
        <v>0</v>
      </c>
      <c r="U30" s="95">
        <f t="shared" si="5"/>
        <v>0</v>
      </c>
      <c r="V30" s="95">
        <f t="shared" si="5"/>
        <v>0</v>
      </c>
    </row>
    <row r="31" spans="1:22" ht="21.75" customHeight="1">
      <c r="A31" s="95" t="s">
        <v>821</v>
      </c>
      <c r="B31" s="95">
        <f t="shared" si="2"/>
        <v>12623</v>
      </c>
      <c r="C31" s="95">
        <v>691</v>
      </c>
      <c r="D31" s="95"/>
      <c r="E31" s="95">
        <v>71</v>
      </c>
      <c r="F31" s="95">
        <v>5356</v>
      </c>
      <c r="G31" s="95">
        <v>32</v>
      </c>
      <c r="H31" s="95">
        <v>313</v>
      </c>
      <c r="I31" s="95">
        <v>432</v>
      </c>
      <c r="J31" s="95">
        <v>3274</v>
      </c>
      <c r="K31" s="95">
        <v>29</v>
      </c>
      <c r="L31" s="95">
        <v>277</v>
      </c>
      <c r="M31" s="95">
        <v>1643</v>
      </c>
      <c r="N31" s="95">
        <v>210</v>
      </c>
      <c r="O31" s="95"/>
      <c r="P31" s="95">
        <v>47</v>
      </c>
      <c r="Q31" s="95">
        <v>131</v>
      </c>
      <c r="R31" s="95">
        <v>75</v>
      </c>
      <c r="S31" s="95">
        <v>42</v>
      </c>
      <c r="T31" s="95"/>
      <c r="U31" s="95"/>
      <c r="V31" s="95"/>
    </row>
    <row r="32" spans="1:22" ht="21.75" customHeight="1">
      <c r="A32" s="95" t="s">
        <v>822</v>
      </c>
      <c r="B32" s="95">
        <f t="shared" si="2"/>
        <v>2241</v>
      </c>
      <c r="C32" s="95">
        <v>279</v>
      </c>
      <c r="D32" s="95"/>
      <c r="E32" s="95">
        <v>2</v>
      </c>
      <c r="F32" s="95">
        <v>477</v>
      </c>
      <c r="G32" s="95">
        <v>2</v>
      </c>
      <c r="H32" s="95">
        <v>15</v>
      </c>
      <c r="I32" s="95">
        <v>24</v>
      </c>
      <c r="J32" s="95">
        <v>469</v>
      </c>
      <c r="K32" s="95">
        <v>2</v>
      </c>
      <c r="L32" s="95">
        <v>612</v>
      </c>
      <c r="M32" s="95">
        <v>278</v>
      </c>
      <c r="N32" s="95">
        <v>19</v>
      </c>
      <c r="O32" s="95"/>
      <c r="P32" s="95">
        <v>2</v>
      </c>
      <c r="Q32" s="95">
        <v>6</v>
      </c>
      <c r="R32" s="95">
        <v>2</v>
      </c>
      <c r="S32" s="95">
        <v>52</v>
      </c>
      <c r="T32" s="95"/>
      <c r="U32" s="95"/>
      <c r="V32" s="95"/>
    </row>
    <row r="33" spans="1:22" ht="21.75" customHeight="1">
      <c r="A33" s="95" t="s">
        <v>823</v>
      </c>
      <c r="B33" s="95">
        <f t="shared" si="2"/>
        <v>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21.75" customHeight="1">
      <c r="A34" s="94" t="s">
        <v>824</v>
      </c>
      <c r="B34" s="95">
        <f>SUM(B35:B36)</f>
        <v>0</v>
      </c>
      <c r="C34" s="95">
        <f aca="true" t="shared" si="6" ref="C34:V34">SUM(C35:C36)</f>
        <v>0</v>
      </c>
      <c r="D34" s="95">
        <f t="shared" si="6"/>
        <v>0</v>
      </c>
      <c r="E34" s="95">
        <f t="shared" si="6"/>
        <v>0</v>
      </c>
      <c r="F34" s="95">
        <f t="shared" si="6"/>
        <v>0</v>
      </c>
      <c r="G34" s="95">
        <f t="shared" si="6"/>
        <v>0</v>
      </c>
      <c r="H34" s="95">
        <f t="shared" si="6"/>
        <v>0</v>
      </c>
      <c r="I34" s="95">
        <f t="shared" si="6"/>
        <v>0</v>
      </c>
      <c r="J34" s="95">
        <f t="shared" si="6"/>
        <v>0</v>
      </c>
      <c r="K34" s="95">
        <f t="shared" si="6"/>
        <v>0</v>
      </c>
      <c r="L34" s="95">
        <f t="shared" si="6"/>
        <v>0</v>
      </c>
      <c r="M34" s="95">
        <f t="shared" si="6"/>
        <v>0</v>
      </c>
      <c r="N34" s="95">
        <f t="shared" si="6"/>
        <v>0</v>
      </c>
      <c r="O34" s="95">
        <f t="shared" si="6"/>
        <v>0</v>
      </c>
      <c r="P34" s="95">
        <f t="shared" si="6"/>
        <v>0</v>
      </c>
      <c r="Q34" s="95">
        <f t="shared" si="6"/>
        <v>0</v>
      </c>
      <c r="R34" s="95">
        <f t="shared" si="6"/>
        <v>0</v>
      </c>
      <c r="S34" s="95">
        <f t="shared" si="6"/>
        <v>0</v>
      </c>
      <c r="T34" s="95">
        <f t="shared" si="6"/>
        <v>0</v>
      </c>
      <c r="U34" s="95">
        <f t="shared" si="6"/>
        <v>0</v>
      </c>
      <c r="V34" s="95">
        <f t="shared" si="6"/>
        <v>0</v>
      </c>
    </row>
    <row r="35" spans="1:22" ht="21.75" customHeight="1">
      <c r="A35" s="95" t="s">
        <v>825</v>
      </c>
      <c r="B35" s="95">
        <f t="shared" si="2"/>
        <v>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21.75" customHeight="1">
      <c r="A36" s="95" t="s">
        <v>826</v>
      </c>
      <c r="B36" s="95">
        <f t="shared" si="2"/>
        <v>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21.75" customHeight="1">
      <c r="A37" s="94" t="s">
        <v>827</v>
      </c>
      <c r="B37" s="95">
        <f>SUM(B38:B40)</f>
        <v>0</v>
      </c>
      <c r="C37" s="95">
        <f aca="true" t="shared" si="7" ref="C37:V37">SUM(C38:C40)</f>
        <v>0</v>
      </c>
      <c r="D37" s="95">
        <f t="shared" si="7"/>
        <v>0</v>
      </c>
      <c r="E37" s="95">
        <f t="shared" si="7"/>
        <v>0</v>
      </c>
      <c r="F37" s="95">
        <f t="shared" si="7"/>
        <v>0</v>
      </c>
      <c r="G37" s="95">
        <f t="shared" si="7"/>
        <v>0</v>
      </c>
      <c r="H37" s="95">
        <f t="shared" si="7"/>
        <v>0</v>
      </c>
      <c r="I37" s="95">
        <f t="shared" si="7"/>
        <v>0</v>
      </c>
      <c r="J37" s="95">
        <f t="shared" si="7"/>
        <v>0</v>
      </c>
      <c r="K37" s="95">
        <f t="shared" si="7"/>
        <v>0</v>
      </c>
      <c r="L37" s="95">
        <f t="shared" si="7"/>
        <v>0</v>
      </c>
      <c r="M37" s="95">
        <f t="shared" si="7"/>
        <v>0</v>
      </c>
      <c r="N37" s="95">
        <f t="shared" si="7"/>
        <v>0</v>
      </c>
      <c r="O37" s="95">
        <f t="shared" si="7"/>
        <v>0</v>
      </c>
      <c r="P37" s="95">
        <f t="shared" si="7"/>
        <v>0</v>
      </c>
      <c r="Q37" s="95">
        <f t="shared" si="7"/>
        <v>0</v>
      </c>
      <c r="R37" s="95">
        <f t="shared" si="7"/>
        <v>0</v>
      </c>
      <c r="S37" s="95">
        <f t="shared" si="7"/>
        <v>0</v>
      </c>
      <c r="T37" s="95">
        <f t="shared" si="7"/>
        <v>0</v>
      </c>
      <c r="U37" s="95">
        <f t="shared" si="7"/>
        <v>0</v>
      </c>
      <c r="V37" s="95">
        <f t="shared" si="7"/>
        <v>0</v>
      </c>
    </row>
    <row r="38" spans="1:22" ht="21.75" customHeight="1">
      <c r="A38" s="95" t="s">
        <v>828</v>
      </c>
      <c r="B38" s="95">
        <f t="shared" si="2"/>
        <v>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ht="21.75" customHeight="1">
      <c r="A39" s="95" t="s">
        <v>829</v>
      </c>
      <c r="B39" s="95">
        <f t="shared" si="2"/>
        <v>0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ht="21.75" customHeight="1">
      <c r="A40" s="95" t="s">
        <v>830</v>
      </c>
      <c r="B40" s="95">
        <f t="shared" si="2"/>
        <v>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21.75" customHeight="1">
      <c r="A41" s="94" t="s">
        <v>831</v>
      </c>
      <c r="B41" s="95">
        <f>SUM(B42:B46)</f>
        <v>5522</v>
      </c>
      <c r="C41" s="95">
        <f aca="true" t="shared" si="8" ref="C41:V41">SUM(C42:C46)</f>
        <v>127</v>
      </c>
      <c r="D41" s="95">
        <f t="shared" si="8"/>
        <v>0</v>
      </c>
      <c r="E41" s="95">
        <f t="shared" si="8"/>
        <v>2</v>
      </c>
      <c r="F41" s="95">
        <f t="shared" si="8"/>
        <v>49</v>
      </c>
      <c r="G41" s="95">
        <f t="shared" si="8"/>
        <v>3</v>
      </c>
      <c r="H41" s="95">
        <f t="shared" si="8"/>
        <v>2</v>
      </c>
      <c r="I41" s="95">
        <f t="shared" si="8"/>
        <v>3794</v>
      </c>
      <c r="J41" s="95">
        <f t="shared" si="8"/>
        <v>782</v>
      </c>
      <c r="K41" s="95">
        <f t="shared" si="8"/>
        <v>162</v>
      </c>
      <c r="L41" s="95">
        <f t="shared" si="8"/>
        <v>2</v>
      </c>
      <c r="M41" s="95">
        <f t="shared" si="8"/>
        <v>4</v>
      </c>
      <c r="N41" s="95">
        <f t="shared" si="8"/>
        <v>490</v>
      </c>
      <c r="O41" s="95">
        <f t="shared" si="8"/>
        <v>0</v>
      </c>
      <c r="P41" s="95">
        <f t="shared" si="8"/>
        <v>8</v>
      </c>
      <c r="Q41" s="95">
        <f t="shared" si="8"/>
        <v>1</v>
      </c>
      <c r="R41" s="95">
        <f t="shared" si="8"/>
        <v>50</v>
      </c>
      <c r="S41" s="95">
        <f t="shared" si="8"/>
        <v>46</v>
      </c>
      <c r="T41" s="95">
        <f t="shared" si="8"/>
        <v>0</v>
      </c>
      <c r="U41" s="95">
        <f t="shared" si="8"/>
        <v>0</v>
      </c>
      <c r="V41" s="95">
        <f t="shared" si="8"/>
        <v>0</v>
      </c>
    </row>
    <row r="42" spans="1:22" ht="21.75" customHeight="1">
      <c r="A42" s="95" t="s">
        <v>832</v>
      </c>
      <c r="B42" s="95">
        <f t="shared" si="2"/>
        <v>4467</v>
      </c>
      <c r="C42" s="95">
        <v>37</v>
      </c>
      <c r="D42" s="95"/>
      <c r="E42" s="95">
        <v>2</v>
      </c>
      <c r="F42" s="95">
        <v>18</v>
      </c>
      <c r="G42" s="95"/>
      <c r="H42" s="95">
        <v>2</v>
      </c>
      <c r="I42" s="95">
        <v>3784</v>
      </c>
      <c r="J42" s="95">
        <v>413</v>
      </c>
      <c r="K42" s="95">
        <v>162</v>
      </c>
      <c r="L42" s="95"/>
      <c r="M42" s="95"/>
      <c r="N42" s="95">
        <v>1</v>
      </c>
      <c r="O42" s="95"/>
      <c r="P42" s="95">
        <v>1</v>
      </c>
      <c r="Q42" s="95">
        <v>1</v>
      </c>
      <c r="R42" s="95"/>
      <c r="S42" s="95">
        <v>46</v>
      </c>
      <c r="T42" s="95"/>
      <c r="U42" s="95"/>
      <c r="V42" s="95"/>
    </row>
    <row r="43" spans="1:22" ht="21.75" customHeight="1">
      <c r="A43" s="95" t="s">
        <v>833</v>
      </c>
      <c r="B43" s="95">
        <f t="shared" si="2"/>
        <v>31</v>
      </c>
      <c r="C43" s="95"/>
      <c r="D43" s="95"/>
      <c r="E43" s="95"/>
      <c r="F43" s="95">
        <v>31</v>
      </c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ht="21.75" customHeight="1">
      <c r="A44" s="95" t="s">
        <v>834</v>
      </c>
      <c r="B44" s="95">
        <f t="shared" si="2"/>
        <v>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21.75" customHeight="1">
      <c r="A45" s="95" t="s">
        <v>835</v>
      </c>
      <c r="B45" s="95">
        <f t="shared" si="2"/>
        <v>23</v>
      </c>
      <c r="C45" s="95"/>
      <c r="D45" s="95"/>
      <c r="E45" s="95"/>
      <c r="F45" s="95"/>
      <c r="G45" s="95">
        <v>3</v>
      </c>
      <c r="H45" s="95"/>
      <c r="I45" s="95">
        <v>8</v>
      </c>
      <c r="J45" s="95"/>
      <c r="K45" s="95"/>
      <c r="L45" s="95"/>
      <c r="M45" s="95">
        <v>4</v>
      </c>
      <c r="N45" s="95"/>
      <c r="O45" s="95"/>
      <c r="P45" s="95">
        <v>7</v>
      </c>
      <c r="Q45" s="95"/>
      <c r="R45" s="95">
        <v>1</v>
      </c>
      <c r="S45" s="95"/>
      <c r="T45" s="95"/>
      <c r="U45" s="95"/>
      <c r="V45" s="95"/>
    </row>
    <row r="46" spans="1:22" ht="21.75" customHeight="1">
      <c r="A46" s="95" t="s">
        <v>836</v>
      </c>
      <c r="B46" s="95">
        <f t="shared" si="2"/>
        <v>1001</v>
      </c>
      <c r="C46" s="95">
        <v>90</v>
      </c>
      <c r="D46" s="95"/>
      <c r="E46" s="95"/>
      <c r="F46" s="95"/>
      <c r="G46" s="95"/>
      <c r="H46" s="95"/>
      <c r="I46" s="95">
        <v>2</v>
      </c>
      <c r="J46" s="95">
        <v>369</v>
      </c>
      <c r="K46" s="95"/>
      <c r="L46" s="95">
        <v>2</v>
      </c>
      <c r="M46" s="95"/>
      <c r="N46" s="95">
        <v>489</v>
      </c>
      <c r="O46" s="95"/>
      <c r="P46" s="95"/>
      <c r="Q46" s="95"/>
      <c r="R46" s="95">
        <v>49</v>
      </c>
      <c r="S46" s="95"/>
      <c r="T46" s="95"/>
      <c r="U46" s="95"/>
      <c r="V46" s="95"/>
    </row>
    <row r="47" spans="1:22" ht="21.75" customHeight="1">
      <c r="A47" s="94" t="s">
        <v>837</v>
      </c>
      <c r="B47" s="95">
        <f>SUM(B48:B49)</f>
        <v>0</v>
      </c>
      <c r="C47" s="95">
        <f aca="true" t="shared" si="9" ref="C47:V47">SUM(C48:C49)</f>
        <v>0</v>
      </c>
      <c r="D47" s="95">
        <f t="shared" si="9"/>
        <v>0</v>
      </c>
      <c r="E47" s="95">
        <f t="shared" si="9"/>
        <v>0</v>
      </c>
      <c r="F47" s="95">
        <f t="shared" si="9"/>
        <v>0</v>
      </c>
      <c r="G47" s="95">
        <f t="shared" si="9"/>
        <v>0</v>
      </c>
      <c r="H47" s="95">
        <f t="shared" si="9"/>
        <v>0</v>
      </c>
      <c r="I47" s="95">
        <f t="shared" si="9"/>
        <v>0</v>
      </c>
      <c r="J47" s="95">
        <f t="shared" si="9"/>
        <v>0</v>
      </c>
      <c r="K47" s="95">
        <f t="shared" si="9"/>
        <v>0</v>
      </c>
      <c r="L47" s="95">
        <f t="shared" si="9"/>
        <v>0</v>
      </c>
      <c r="M47" s="95">
        <f t="shared" si="9"/>
        <v>0</v>
      </c>
      <c r="N47" s="95">
        <f t="shared" si="9"/>
        <v>0</v>
      </c>
      <c r="O47" s="95">
        <f t="shared" si="9"/>
        <v>0</v>
      </c>
      <c r="P47" s="95">
        <f t="shared" si="9"/>
        <v>0</v>
      </c>
      <c r="Q47" s="95">
        <f t="shared" si="9"/>
        <v>0</v>
      </c>
      <c r="R47" s="95">
        <f t="shared" si="9"/>
        <v>0</v>
      </c>
      <c r="S47" s="95">
        <f t="shared" si="9"/>
        <v>0</v>
      </c>
      <c r="T47" s="95">
        <f t="shared" si="9"/>
        <v>0</v>
      </c>
      <c r="U47" s="95">
        <f t="shared" si="9"/>
        <v>0</v>
      </c>
      <c r="V47" s="95">
        <f t="shared" si="9"/>
        <v>0</v>
      </c>
    </row>
    <row r="48" spans="1:22" ht="21.75" customHeight="1">
      <c r="A48" s="95" t="s">
        <v>838</v>
      </c>
      <c r="B48" s="95">
        <f t="shared" si="2"/>
        <v>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21.75" customHeight="1">
      <c r="A49" s="96" t="s">
        <v>839</v>
      </c>
      <c r="B49" s="95">
        <f t="shared" si="2"/>
        <v>0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21.75" customHeight="1">
      <c r="A50" s="94" t="s">
        <v>840</v>
      </c>
      <c r="B50" s="95">
        <f>SUM(B51:B52)</f>
        <v>0</v>
      </c>
      <c r="C50" s="95">
        <f aca="true" t="shared" si="10" ref="C50:V50">SUM(C51:C52)</f>
        <v>0</v>
      </c>
      <c r="D50" s="95">
        <f t="shared" si="10"/>
        <v>0</v>
      </c>
      <c r="E50" s="95">
        <f t="shared" si="10"/>
        <v>0</v>
      </c>
      <c r="F50" s="95">
        <f t="shared" si="10"/>
        <v>0</v>
      </c>
      <c r="G50" s="95">
        <f t="shared" si="10"/>
        <v>0</v>
      </c>
      <c r="H50" s="95">
        <f t="shared" si="10"/>
        <v>0</v>
      </c>
      <c r="I50" s="95">
        <f t="shared" si="10"/>
        <v>0</v>
      </c>
      <c r="J50" s="95">
        <f t="shared" si="10"/>
        <v>0</v>
      </c>
      <c r="K50" s="95">
        <f t="shared" si="10"/>
        <v>0</v>
      </c>
      <c r="L50" s="95">
        <f t="shared" si="10"/>
        <v>0</v>
      </c>
      <c r="M50" s="95">
        <f t="shared" si="10"/>
        <v>0</v>
      </c>
      <c r="N50" s="95">
        <f t="shared" si="10"/>
        <v>0</v>
      </c>
      <c r="O50" s="95">
        <f t="shared" si="10"/>
        <v>0</v>
      </c>
      <c r="P50" s="95">
        <f t="shared" si="10"/>
        <v>0</v>
      </c>
      <c r="Q50" s="95">
        <f t="shared" si="10"/>
        <v>0</v>
      </c>
      <c r="R50" s="95">
        <f t="shared" si="10"/>
        <v>0</v>
      </c>
      <c r="S50" s="95">
        <f t="shared" si="10"/>
        <v>0</v>
      </c>
      <c r="T50" s="95">
        <f t="shared" si="10"/>
        <v>0</v>
      </c>
      <c r="U50" s="95">
        <f t="shared" si="10"/>
        <v>0</v>
      </c>
      <c r="V50" s="95">
        <f t="shared" si="10"/>
        <v>0</v>
      </c>
    </row>
    <row r="51" spans="1:22" ht="21.75" customHeight="1">
      <c r="A51" s="95" t="s">
        <v>841</v>
      </c>
      <c r="B51" s="95">
        <f t="shared" si="2"/>
        <v>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21.75" customHeight="1">
      <c r="A52" s="95" t="s">
        <v>842</v>
      </c>
      <c r="B52" s="95">
        <f t="shared" si="2"/>
        <v>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21.75" customHeight="1">
      <c r="A53" s="94" t="s">
        <v>843</v>
      </c>
      <c r="B53" s="95">
        <f>SUM(B54)</f>
        <v>0</v>
      </c>
      <c r="C53" s="95">
        <f aca="true" t="shared" si="11" ref="C53:V53">SUM(C54)</f>
        <v>0</v>
      </c>
      <c r="D53" s="95">
        <f t="shared" si="11"/>
        <v>0</v>
      </c>
      <c r="E53" s="95">
        <f t="shared" si="11"/>
        <v>0</v>
      </c>
      <c r="F53" s="95">
        <f t="shared" si="11"/>
        <v>0</v>
      </c>
      <c r="G53" s="95">
        <f t="shared" si="11"/>
        <v>0</v>
      </c>
      <c r="H53" s="95">
        <f t="shared" si="11"/>
        <v>0</v>
      </c>
      <c r="I53" s="95">
        <f t="shared" si="11"/>
        <v>0</v>
      </c>
      <c r="J53" s="95">
        <f t="shared" si="11"/>
        <v>0</v>
      </c>
      <c r="K53" s="95">
        <f t="shared" si="11"/>
        <v>0</v>
      </c>
      <c r="L53" s="95">
        <f t="shared" si="11"/>
        <v>0</v>
      </c>
      <c r="M53" s="95">
        <f t="shared" si="11"/>
        <v>0</v>
      </c>
      <c r="N53" s="95">
        <f t="shared" si="11"/>
        <v>0</v>
      </c>
      <c r="O53" s="95">
        <f t="shared" si="11"/>
        <v>0</v>
      </c>
      <c r="P53" s="95">
        <f t="shared" si="11"/>
        <v>0</v>
      </c>
      <c r="Q53" s="95">
        <f t="shared" si="11"/>
        <v>0</v>
      </c>
      <c r="R53" s="95">
        <f t="shared" si="11"/>
        <v>0</v>
      </c>
      <c r="S53" s="95">
        <f t="shared" si="11"/>
        <v>0</v>
      </c>
      <c r="T53" s="95">
        <f t="shared" si="11"/>
        <v>0</v>
      </c>
      <c r="U53" s="95">
        <f t="shared" si="11"/>
        <v>0</v>
      </c>
      <c r="V53" s="95">
        <f t="shared" si="11"/>
        <v>0</v>
      </c>
    </row>
    <row r="54" spans="1:22" ht="21.75" customHeight="1">
      <c r="A54" s="95" t="s">
        <v>844</v>
      </c>
      <c r="B54" s="95">
        <f t="shared" si="2"/>
        <v>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2" ht="21.75" customHeight="1">
      <c r="A55" s="94" t="s">
        <v>845</v>
      </c>
      <c r="B55" s="95">
        <f>SUM(B56)</f>
        <v>0</v>
      </c>
      <c r="C55" s="95">
        <f aca="true" t="shared" si="12" ref="C55:V55">SUM(C56)</f>
        <v>0</v>
      </c>
      <c r="D55" s="95">
        <f t="shared" si="12"/>
        <v>0</v>
      </c>
      <c r="E55" s="95">
        <f t="shared" si="12"/>
        <v>0</v>
      </c>
      <c r="F55" s="95">
        <f t="shared" si="12"/>
        <v>0</v>
      </c>
      <c r="G55" s="95">
        <f t="shared" si="12"/>
        <v>0</v>
      </c>
      <c r="H55" s="95">
        <f t="shared" si="12"/>
        <v>0</v>
      </c>
      <c r="I55" s="95">
        <f t="shared" si="12"/>
        <v>0</v>
      </c>
      <c r="J55" s="95">
        <f t="shared" si="12"/>
        <v>0</v>
      </c>
      <c r="K55" s="95">
        <f t="shared" si="12"/>
        <v>0</v>
      </c>
      <c r="L55" s="95">
        <f t="shared" si="12"/>
        <v>0</v>
      </c>
      <c r="M55" s="95">
        <f t="shared" si="12"/>
        <v>0</v>
      </c>
      <c r="N55" s="95">
        <f t="shared" si="12"/>
        <v>0</v>
      </c>
      <c r="O55" s="95">
        <f t="shared" si="12"/>
        <v>0</v>
      </c>
      <c r="P55" s="95">
        <f t="shared" si="12"/>
        <v>0</v>
      </c>
      <c r="Q55" s="95">
        <f t="shared" si="12"/>
        <v>0</v>
      </c>
      <c r="R55" s="95">
        <f t="shared" si="12"/>
        <v>0</v>
      </c>
      <c r="S55" s="95">
        <f t="shared" si="12"/>
        <v>0</v>
      </c>
      <c r="T55" s="95">
        <f t="shared" si="12"/>
        <v>0</v>
      </c>
      <c r="U55" s="95">
        <f t="shared" si="12"/>
        <v>0</v>
      </c>
      <c r="V55" s="95">
        <f t="shared" si="12"/>
        <v>0</v>
      </c>
    </row>
    <row r="56" spans="1:22" ht="21.75" customHeight="1">
      <c r="A56" s="95" t="s">
        <v>846</v>
      </c>
      <c r="B56" s="95">
        <f t="shared" si="2"/>
        <v>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</sheetData>
  <sheetProtection/>
  <mergeCells count="2">
    <mergeCell ref="A1:V1"/>
    <mergeCell ref="U3:V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43.125" style="0" customWidth="1"/>
    <col min="2" max="9" width="10.75390625" style="0" customWidth="1"/>
  </cols>
  <sheetData>
    <row r="1" spans="1:9" ht="48" customHeight="1">
      <c r="A1" s="413" t="s">
        <v>1102</v>
      </c>
      <c r="B1" s="413"/>
      <c r="C1" s="413"/>
      <c r="D1" s="413"/>
      <c r="E1" s="413"/>
      <c r="F1" s="413"/>
      <c r="G1" s="413"/>
      <c r="H1" s="413"/>
      <c r="I1" s="413"/>
    </row>
    <row r="2" spans="1:9" ht="14.25" thickBot="1">
      <c r="A2" s="52" t="s">
        <v>851</v>
      </c>
      <c r="B2" s="52"/>
      <c r="C2" s="52"/>
      <c r="D2" s="52"/>
      <c r="E2" s="52"/>
      <c r="F2" s="52"/>
      <c r="G2" s="52"/>
      <c r="H2" s="52"/>
      <c r="I2" s="86" t="s">
        <v>1074</v>
      </c>
    </row>
    <row r="3" spans="1:9" ht="39.75" customHeight="1">
      <c r="A3" s="282" t="s">
        <v>1075</v>
      </c>
      <c r="B3" s="283" t="s">
        <v>1076</v>
      </c>
      <c r="C3" s="283" t="s">
        <v>1077</v>
      </c>
      <c r="D3" s="284" t="s">
        <v>1078</v>
      </c>
      <c r="E3" s="283" t="s">
        <v>1079</v>
      </c>
      <c r="F3" s="283" t="s">
        <v>1080</v>
      </c>
      <c r="G3" s="283" t="s">
        <v>1081</v>
      </c>
      <c r="H3" s="283" t="s">
        <v>1082</v>
      </c>
      <c r="I3" s="285" t="s">
        <v>1083</v>
      </c>
    </row>
    <row r="4" spans="1:9" ht="18" customHeight="1">
      <c r="A4" s="286" t="s">
        <v>1076</v>
      </c>
      <c r="B4" s="287">
        <f>SUM(B5,B6,B22)</f>
        <v>5839</v>
      </c>
      <c r="C4" s="287">
        <f>SUM(C5,C6,C22)</f>
        <v>828</v>
      </c>
      <c r="D4" s="287">
        <f aca="true" t="shared" si="0" ref="D4:I4">SUM(D5,D6,D22)</f>
        <v>932</v>
      </c>
      <c r="E4" s="287">
        <f t="shared" si="0"/>
        <v>844</v>
      </c>
      <c r="F4" s="287">
        <f t="shared" si="0"/>
        <v>1000</v>
      </c>
      <c r="G4" s="287">
        <f t="shared" si="0"/>
        <v>645</v>
      </c>
      <c r="H4" s="287">
        <f t="shared" si="0"/>
        <v>718</v>
      </c>
      <c r="I4" s="288">
        <f t="shared" si="0"/>
        <v>872</v>
      </c>
    </row>
    <row r="5" spans="1:9" ht="18" customHeight="1">
      <c r="A5" s="286" t="s">
        <v>1084</v>
      </c>
      <c r="B5" s="287">
        <f>SUM(C5:I5)</f>
        <v>57</v>
      </c>
      <c r="C5" s="287">
        <v>8</v>
      </c>
      <c r="D5" s="287">
        <v>23</v>
      </c>
      <c r="E5" s="287">
        <v>4</v>
      </c>
      <c r="F5" s="287">
        <v>8</v>
      </c>
      <c r="G5" s="287">
        <v>2</v>
      </c>
      <c r="H5" s="287">
        <v>5</v>
      </c>
      <c r="I5" s="288">
        <v>7</v>
      </c>
    </row>
    <row r="6" spans="1:9" ht="18" customHeight="1">
      <c r="A6" s="286" t="s">
        <v>1085</v>
      </c>
      <c r="B6" s="287">
        <f>SUM(C6:I6)</f>
        <v>5782</v>
      </c>
      <c r="C6" s="287">
        <f>SUM(C7:C21)</f>
        <v>820</v>
      </c>
      <c r="D6" s="287">
        <f aca="true" t="shared" si="1" ref="D6:I6">SUM(D7:D21)</f>
        <v>909</v>
      </c>
      <c r="E6" s="287">
        <f t="shared" si="1"/>
        <v>840</v>
      </c>
      <c r="F6" s="287">
        <f t="shared" si="1"/>
        <v>992</v>
      </c>
      <c r="G6" s="287">
        <f t="shared" si="1"/>
        <v>643</v>
      </c>
      <c r="H6" s="287">
        <f t="shared" si="1"/>
        <v>713</v>
      </c>
      <c r="I6" s="288">
        <f t="shared" si="1"/>
        <v>865</v>
      </c>
    </row>
    <row r="7" spans="1:9" ht="18" customHeight="1">
      <c r="A7" s="289" t="s">
        <v>1086</v>
      </c>
      <c r="B7" s="287">
        <f>SUM(C7:I7)</f>
        <v>4521</v>
      </c>
      <c r="C7" s="287">
        <v>616</v>
      </c>
      <c r="D7" s="287">
        <v>693</v>
      </c>
      <c r="E7" s="287">
        <v>690</v>
      </c>
      <c r="F7" s="287">
        <v>744</v>
      </c>
      <c r="G7" s="287">
        <v>540</v>
      </c>
      <c r="H7" s="287">
        <v>559</v>
      </c>
      <c r="I7" s="288">
        <v>679</v>
      </c>
    </row>
    <row r="8" spans="1:9" ht="18" customHeight="1">
      <c r="A8" s="289" t="s">
        <v>1087</v>
      </c>
      <c r="B8" s="287"/>
      <c r="C8" s="287"/>
      <c r="D8" s="287"/>
      <c r="E8" s="287"/>
      <c r="F8" s="287"/>
      <c r="G8" s="287"/>
      <c r="H8" s="287"/>
      <c r="I8" s="288"/>
    </row>
    <row r="9" spans="1:9" ht="18" customHeight="1">
      <c r="A9" s="289" t="s">
        <v>1088</v>
      </c>
      <c r="B9" s="287"/>
      <c r="C9" s="287"/>
      <c r="D9" s="287"/>
      <c r="E9" s="287"/>
      <c r="F9" s="287"/>
      <c r="G9" s="287"/>
      <c r="H9" s="287"/>
      <c r="I9" s="288"/>
    </row>
    <row r="10" spans="1:9" ht="18" customHeight="1">
      <c r="A10" s="289" t="s">
        <v>1089</v>
      </c>
      <c r="B10" s="287"/>
      <c r="C10" s="287"/>
      <c r="D10" s="287"/>
      <c r="E10" s="287"/>
      <c r="F10" s="287"/>
      <c r="G10" s="287"/>
      <c r="H10" s="287"/>
      <c r="I10" s="288"/>
    </row>
    <row r="11" spans="1:9" ht="18" customHeight="1">
      <c r="A11" s="289" t="s">
        <v>1090</v>
      </c>
      <c r="B11" s="287"/>
      <c r="C11" s="287"/>
      <c r="D11" s="287"/>
      <c r="E11" s="287"/>
      <c r="F11" s="287"/>
      <c r="G11" s="287"/>
      <c r="H11" s="287"/>
      <c r="I11" s="288"/>
    </row>
    <row r="12" spans="1:9" ht="18" customHeight="1">
      <c r="A12" s="289" t="s">
        <v>1091</v>
      </c>
      <c r="B12" s="287"/>
      <c r="C12" s="287"/>
      <c r="D12" s="287"/>
      <c r="E12" s="287"/>
      <c r="F12" s="287"/>
      <c r="G12" s="287"/>
      <c r="H12" s="287"/>
      <c r="I12" s="288"/>
    </row>
    <row r="13" spans="1:9" ht="18" customHeight="1">
      <c r="A13" s="289" t="s">
        <v>1092</v>
      </c>
      <c r="B13" s="287"/>
      <c r="C13" s="287"/>
      <c r="D13" s="287"/>
      <c r="E13" s="287"/>
      <c r="F13" s="287"/>
      <c r="G13" s="287"/>
      <c r="H13" s="287"/>
      <c r="I13" s="288"/>
    </row>
    <row r="14" spans="1:9" ht="18" customHeight="1">
      <c r="A14" s="289" t="s">
        <v>1093</v>
      </c>
      <c r="B14" s="287"/>
      <c r="C14" s="287"/>
      <c r="D14" s="287"/>
      <c r="E14" s="287"/>
      <c r="F14" s="287"/>
      <c r="G14" s="287"/>
      <c r="H14" s="287"/>
      <c r="I14" s="288"/>
    </row>
    <row r="15" spans="1:9" ht="18" customHeight="1">
      <c r="A15" s="289" t="s">
        <v>1094</v>
      </c>
      <c r="B15" s="287"/>
      <c r="C15" s="287"/>
      <c r="D15" s="287"/>
      <c r="E15" s="287"/>
      <c r="F15" s="287"/>
      <c r="G15" s="287"/>
      <c r="H15" s="287"/>
      <c r="I15" s="288"/>
    </row>
    <row r="16" spans="1:9" ht="18" customHeight="1">
      <c r="A16" s="289" t="s">
        <v>1095</v>
      </c>
      <c r="B16" s="287"/>
      <c r="C16" s="287"/>
      <c r="D16" s="287"/>
      <c r="E16" s="287"/>
      <c r="F16" s="287"/>
      <c r="G16" s="287"/>
      <c r="H16" s="287"/>
      <c r="I16" s="288"/>
    </row>
    <row r="17" spans="1:9" ht="18" customHeight="1">
      <c r="A17" s="289" t="s">
        <v>1096</v>
      </c>
      <c r="B17" s="287"/>
      <c r="C17" s="287"/>
      <c r="D17" s="287"/>
      <c r="E17" s="287"/>
      <c r="F17" s="287"/>
      <c r="G17" s="287"/>
      <c r="H17" s="287"/>
      <c r="I17" s="288"/>
    </row>
    <row r="18" spans="1:9" ht="18" customHeight="1">
      <c r="A18" s="289" t="s">
        <v>1097</v>
      </c>
      <c r="B18" s="287"/>
      <c r="C18" s="287"/>
      <c r="D18" s="287"/>
      <c r="E18" s="287"/>
      <c r="F18" s="287"/>
      <c r="G18" s="287"/>
      <c r="H18" s="287"/>
      <c r="I18" s="288"/>
    </row>
    <row r="19" spans="1:9" ht="18" customHeight="1">
      <c r="A19" s="289" t="s">
        <v>1098</v>
      </c>
      <c r="B19" s="287"/>
      <c r="C19" s="287"/>
      <c r="D19" s="287"/>
      <c r="E19" s="287"/>
      <c r="F19" s="287"/>
      <c r="G19" s="287"/>
      <c r="H19" s="287"/>
      <c r="I19" s="288"/>
    </row>
    <row r="20" spans="1:9" ht="18" customHeight="1">
      <c r="A20" s="289" t="s">
        <v>1099</v>
      </c>
      <c r="B20" s="287">
        <f>SUM(C20:I20)</f>
        <v>1261</v>
      </c>
      <c r="C20" s="287">
        <v>204</v>
      </c>
      <c r="D20" s="287">
        <v>216</v>
      </c>
      <c r="E20" s="287">
        <v>150</v>
      </c>
      <c r="F20" s="287">
        <v>248</v>
      </c>
      <c r="G20" s="287">
        <v>103</v>
      </c>
      <c r="H20" s="287">
        <v>154</v>
      </c>
      <c r="I20" s="288">
        <v>186</v>
      </c>
    </row>
    <row r="21" spans="1:9" ht="18" customHeight="1">
      <c r="A21" s="289" t="s">
        <v>1100</v>
      </c>
      <c r="B21" s="287"/>
      <c r="C21" s="287"/>
      <c r="D21" s="287"/>
      <c r="E21" s="287"/>
      <c r="F21" s="287"/>
      <c r="G21" s="287"/>
      <c r="H21" s="287"/>
      <c r="I21" s="288"/>
    </row>
    <row r="22" spans="1:9" ht="18" customHeight="1" thickBot="1">
      <c r="A22" s="290" t="s">
        <v>1101</v>
      </c>
      <c r="B22" s="291"/>
      <c r="C22" s="291"/>
      <c r="D22" s="291"/>
      <c r="E22" s="291"/>
      <c r="F22" s="291"/>
      <c r="G22" s="291"/>
      <c r="H22" s="291"/>
      <c r="I22" s="29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8.25390625" style="0" customWidth="1"/>
    <col min="2" max="2" width="12.125" style="0" customWidth="1"/>
    <col min="3" max="3" width="9.625" style="0" customWidth="1"/>
    <col min="4" max="4" width="9.25390625" style="0" customWidth="1"/>
  </cols>
  <sheetData>
    <row r="1" spans="1:4" ht="39" customHeight="1">
      <c r="A1" s="413" t="s">
        <v>1106</v>
      </c>
      <c r="B1" s="413"/>
      <c r="C1" s="413"/>
      <c r="D1" s="413"/>
    </row>
    <row r="3" spans="1:4" ht="13.5">
      <c r="A3" s="52" t="s">
        <v>1103</v>
      </c>
      <c r="D3" s="36" t="s">
        <v>1074</v>
      </c>
    </row>
    <row r="4" spans="1:4" ht="36.75" customHeight="1">
      <c r="A4" s="293" t="s">
        <v>1075</v>
      </c>
      <c r="B4" s="293" t="s">
        <v>1076</v>
      </c>
      <c r="C4" s="294" t="s">
        <v>1104</v>
      </c>
      <c r="D4" s="294" t="s">
        <v>1105</v>
      </c>
    </row>
    <row r="5" spans="1:4" ht="20.25" customHeight="1">
      <c r="A5" s="287" t="s">
        <v>1076</v>
      </c>
      <c r="B5" s="287"/>
      <c r="C5" s="287"/>
      <c r="D5" s="287"/>
    </row>
    <row r="6" spans="1:4" ht="20.25" customHeight="1">
      <c r="A6" s="295" t="s">
        <v>47</v>
      </c>
      <c r="B6" s="287"/>
      <c r="C6" s="287"/>
      <c r="D6" s="287"/>
    </row>
    <row r="7" spans="1:4" ht="20.25" customHeight="1">
      <c r="A7" s="295" t="s">
        <v>48</v>
      </c>
      <c r="B7" s="287"/>
      <c r="C7" s="287"/>
      <c r="D7" s="287"/>
    </row>
    <row r="8" spans="1:4" ht="20.25" customHeight="1">
      <c r="A8" s="295" t="s">
        <v>49</v>
      </c>
      <c r="B8" s="287"/>
      <c r="C8" s="287"/>
      <c r="D8" s="287"/>
    </row>
    <row r="9" spans="1:4" ht="20.25" customHeight="1">
      <c r="A9" s="295" t="s">
        <v>50</v>
      </c>
      <c r="B9" s="287"/>
      <c r="C9" s="287"/>
      <c r="D9" s="287"/>
    </row>
    <row r="10" spans="1:4" ht="20.25" customHeight="1">
      <c r="A10" s="295" t="s">
        <v>51</v>
      </c>
      <c r="B10" s="287"/>
      <c r="C10" s="287"/>
      <c r="D10" s="287"/>
    </row>
    <row r="11" spans="1:4" ht="20.25" customHeight="1">
      <c r="A11" s="295" t="s">
        <v>52</v>
      </c>
      <c r="B11" s="287"/>
      <c r="C11" s="287"/>
      <c r="D11" s="287"/>
    </row>
    <row r="12" spans="1:4" ht="20.25" customHeight="1">
      <c r="A12" s="295" t="s">
        <v>217</v>
      </c>
      <c r="B12" s="287"/>
      <c r="C12" s="287"/>
      <c r="D12" s="287"/>
    </row>
    <row r="13" spans="1:4" ht="20.25" customHeight="1">
      <c r="A13" s="295" t="s">
        <v>54</v>
      </c>
      <c r="B13" s="287"/>
      <c r="C13" s="287"/>
      <c r="D13" s="287"/>
    </row>
    <row r="14" spans="1:4" ht="20.25" customHeight="1">
      <c r="A14" s="295" t="s">
        <v>55</v>
      </c>
      <c r="B14" s="287"/>
      <c r="C14" s="287"/>
      <c r="D14" s="287"/>
    </row>
    <row r="15" spans="1:4" ht="20.25" customHeight="1">
      <c r="A15" s="295" t="s">
        <v>56</v>
      </c>
      <c r="B15" s="287"/>
      <c r="C15" s="287"/>
      <c r="D15" s="287"/>
    </row>
    <row r="16" spans="1:4" ht="20.25" customHeight="1">
      <c r="A16" s="296" t="s">
        <v>57</v>
      </c>
      <c r="B16" s="287"/>
      <c r="C16" s="287"/>
      <c r="D16" s="287"/>
    </row>
    <row r="17" spans="1:4" ht="20.25" customHeight="1">
      <c r="A17" s="296" t="s">
        <v>58</v>
      </c>
      <c r="B17" s="287"/>
      <c r="C17" s="287"/>
      <c r="D17" s="287"/>
    </row>
    <row r="18" spans="1:4" ht="20.25" customHeight="1">
      <c r="A18" s="296" t="s">
        <v>59</v>
      </c>
      <c r="B18" s="287"/>
      <c r="C18" s="287"/>
      <c r="D18" s="287"/>
    </row>
    <row r="19" spans="1:4" ht="20.25" customHeight="1">
      <c r="A19" s="297" t="s">
        <v>60</v>
      </c>
      <c r="B19" s="287"/>
      <c r="C19" s="287"/>
      <c r="D19" s="287"/>
    </row>
    <row r="20" spans="1:4" ht="20.25" customHeight="1">
      <c r="A20" s="297" t="s">
        <v>61</v>
      </c>
      <c r="B20" s="287"/>
      <c r="C20" s="287"/>
      <c r="D20" s="287"/>
    </row>
    <row r="21" spans="1:4" ht="20.25" customHeight="1">
      <c r="A21" s="298" t="s">
        <v>62</v>
      </c>
      <c r="B21" s="287"/>
      <c r="C21" s="287"/>
      <c r="D21" s="287"/>
    </row>
    <row r="22" spans="1:4" ht="20.25" customHeight="1">
      <c r="A22" s="297" t="s">
        <v>63</v>
      </c>
      <c r="B22" s="287"/>
      <c r="C22" s="287"/>
      <c r="D22" s="287"/>
    </row>
    <row r="23" spans="1:4" ht="20.25" customHeight="1">
      <c r="A23" s="299" t="s">
        <v>64</v>
      </c>
      <c r="B23" s="287"/>
      <c r="C23" s="287"/>
      <c r="D23" s="287"/>
    </row>
    <row r="24" spans="1:4" ht="20.25" customHeight="1">
      <c r="A24" s="297" t="s">
        <v>65</v>
      </c>
      <c r="B24" s="287"/>
      <c r="C24" s="287"/>
      <c r="D24" s="287"/>
    </row>
    <row r="25" spans="1:4" ht="20.25" customHeight="1">
      <c r="A25" s="297" t="s">
        <v>218</v>
      </c>
      <c r="B25" s="287"/>
      <c r="C25" s="287"/>
      <c r="D25" s="287"/>
    </row>
    <row r="26" spans="1:4" ht="20.25" customHeight="1">
      <c r="A26" s="297" t="s">
        <v>67</v>
      </c>
      <c r="B26" s="287"/>
      <c r="C26" s="287"/>
      <c r="D26" s="287"/>
    </row>
    <row r="27" spans="1:4" ht="20.25" customHeight="1">
      <c r="A27" s="298" t="s">
        <v>68</v>
      </c>
      <c r="B27" s="287"/>
      <c r="C27" s="287"/>
      <c r="D27" s="287"/>
    </row>
    <row r="28" spans="1:4" ht="20.25" customHeight="1">
      <c r="A28" s="297" t="s">
        <v>69</v>
      </c>
      <c r="B28" s="287"/>
      <c r="C28" s="287"/>
      <c r="D28" s="287"/>
    </row>
    <row r="29" spans="1:4" ht="20.25" customHeight="1">
      <c r="A29" s="297" t="s">
        <v>70</v>
      </c>
      <c r="B29" s="287"/>
      <c r="C29" s="287"/>
      <c r="D29" s="287"/>
    </row>
    <row r="30" spans="1:4" ht="20.25" customHeight="1">
      <c r="A30" s="295" t="s">
        <v>71</v>
      </c>
      <c r="B30" s="287"/>
      <c r="C30" s="287"/>
      <c r="D30" s="287"/>
    </row>
    <row r="31" ht="13.5">
      <c r="A31" s="300" t="s">
        <v>1107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39.25390625" style="0" customWidth="1"/>
    <col min="2" max="2" width="12.125" style="0" customWidth="1"/>
    <col min="3" max="9" width="11.75390625" style="0" customWidth="1"/>
  </cols>
  <sheetData>
    <row r="1" spans="1:9" ht="39" customHeight="1">
      <c r="A1" s="413" t="s">
        <v>1109</v>
      </c>
      <c r="B1" s="413"/>
      <c r="C1" s="413"/>
      <c r="D1" s="413"/>
      <c r="E1" s="413"/>
      <c r="F1" s="413"/>
      <c r="G1" s="413"/>
      <c r="H1" s="413"/>
      <c r="I1" s="413"/>
    </row>
    <row r="3" spans="1:9" ht="13.5">
      <c r="A3" s="52" t="s">
        <v>1108</v>
      </c>
      <c r="I3" s="52" t="s">
        <v>1074</v>
      </c>
    </row>
    <row r="4" spans="1:9" ht="36.75" customHeight="1">
      <c r="A4" s="293" t="s">
        <v>1075</v>
      </c>
      <c r="B4" s="293" t="s">
        <v>1076</v>
      </c>
      <c r="C4" s="293" t="s">
        <v>1077</v>
      </c>
      <c r="D4" s="294" t="s">
        <v>1078</v>
      </c>
      <c r="E4" s="293" t="s">
        <v>1079</v>
      </c>
      <c r="F4" s="293" t="s">
        <v>1080</v>
      </c>
      <c r="G4" s="293" t="s">
        <v>1081</v>
      </c>
      <c r="H4" s="293" t="s">
        <v>1082</v>
      </c>
      <c r="I4" s="293" t="s">
        <v>1083</v>
      </c>
    </row>
    <row r="5" spans="1:9" ht="20.25" customHeight="1">
      <c r="A5" s="287" t="s">
        <v>1076</v>
      </c>
      <c r="B5" s="287"/>
      <c r="C5" s="287"/>
      <c r="D5" s="287"/>
      <c r="E5" s="287"/>
      <c r="F5" s="287"/>
      <c r="G5" s="287"/>
      <c r="H5" s="287"/>
      <c r="I5" s="287"/>
    </row>
    <row r="6" spans="1:9" ht="20.25" customHeight="1">
      <c r="A6" s="295" t="s">
        <v>47</v>
      </c>
      <c r="B6" s="287"/>
      <c r="C6" s="287"/>
      <c r="D6" s="287"/>
      <c r="E6" s="287"/>
      <c r="F6" s="287"/>
      <c r="G6" s="287"/>
      <c r="H6" s="287"/>
      <c r="I6" s="287"/>
    </row>
    <row r="7" spans="1:9" ht="20.25" customHeight="1">
      <c r="A7" s="295" t="s">
        <v>48</v>
      </c>
      <c r="B7" s="287"/>
      <c r="C7" s="287"/>
      <c r="D7" s="287"/>
      <c r="E7" s="287"/>
      <c r="F7" s="287"/>
      <c r="G7" s="287"/>
      <c r="H7" s="287"/>
      <c r="I7" s="287"/>
    </row>
    <row r="8" spans="1:9" ht="20.25" customHeight="1">
      <c r="A8" s="295" t="s">
        <v>49</v>
      </c>
      <c r="B8" s="287"/>
      <c r="C8" s="287"/>
      <c r="D8" s="287"/>
      <c r="E8" s="287"/>
      <c r="F8" s="287"/>
      <c r="G8" s="287"/>
      <c r="H8" s="287"/>
      <c r="I8" s="287"/>
    </row>
    <row r="9" spans="1:9" ht="20.25" customHeight="1">
      <c r="A9" s="295" t="s">
        <v>50</v>
      </c>
      <c r="B9" s="287"/>
      <c r="C9" s="287"/>
      <c r="D9" s="287"/>
      <c r="E9" s="287"/>
      <c r="F9" s="287"/>
      <c r="G9" s="287"/>
      <c r="H9" s="287"/>
      <c r="I9" s="287"/>
    </row>
    <row r="10" spans="1:9" ht="20.25" customHeight="1">
      <c r="A10" s="295" t="s">
        <v>51</v>
      </c>
      <c r="B10" s="287"/>
      <c r="C10" s="287"/>
      <c r="D10" s="287"/>
      <c r="E10" s="287"/>
      <c r="F10" s="287"/>
      <c r="G10" s="287"/>
      <c r="H10" s="287"/>
      <c r="I10" s="287"/>
    </row>
    <row r="11" spans="1:9" ht="20.25" customHeight="1">
      <c r="A11" s="295" t="s">
        <v>52</v>
      </c>
      <c r="B11" s="287"/>
      <c r="C11" s="287"/>
      <c r="D11" s="287"/>
      <c r="E11" s="287"/>
      <c r="F11" s="287"/>
      <c r="G11" s="287"/>
      <c r="H11" s="287"/>
      <c r="I11" s="287"/>
    </row>
    <row r="12" spans="1:9" ht="20.25" customHeight="1">
      <c r="A12" s="295" t="s">
        <v>217</v>
      </c>
      <c r="B12" s="287"/>
      <c r="C12" s="287"/>
      <c r="D12" s="287"/>
      <c r="E12" s="287"/>
      <c r="F12" s="287"/>
      <c r="G12" s="287"/>
      <c r="H12" s="287"/>
      <c r="I12" s="287"/>
    </row>
    <row r="13" spans="1:9" ht="20.25" customHeight="1">
      <c r="A13" s="295" t="s">
        <v>54</v>
      </c>
      <c r="B13" s="287"/>
      <c r="C13" s="287"/>
      <c r="D13" s="287"/>
      <c r="E13" s="287"/>
      <c r="F13" s="287"/>
      <c r="G13" s="287"/>
      <c r="H13" s="287"/>
      <c r="I13" s="287"/>
    </row>
    <row r="14" spans="1:9" ht="20.25" customHeight="1">
      <c r="A14" s="295" t="s">
        <v>55</v>
      </c>
      <c r="B14" s="287"/>
      <c r="C14" s="287"/>
      <c r="D14" s="287"/>
      <c r="E14" s="287"/>
      <c r="F14" s="287"/>
      <c r="G14" s="287"/>
      <c r="H14" s="287"/>
      <c r="I14" s="287"/>
    </row>
    <row r="15" spans="1:9" ht="20.25" customHeight="1">
      <c r="A15" s="295" t="s">
        <v>56</v>
      </c>
      <c r="B15" s="287"/>
      <c r="C15" s="287"/>
      <c r="D15" s="287"/>
      <c r="E15" s="287"/>
      <c r="F15" s="287"/>
      <c r="G15" s="287"/>
      <c r="H15" s="287"/>
      <c r="I15" s="287"/>
    </row>
    <row r="16" spans="1:9" ht="20.25" customHeight="1">
      <c r="A16" s="296" t="s">
        <v>57</v>
      </c>
      <c r="B16" s="287"/>
      <c r="C16" s="287"/>
      <c r="D16" s="287"/>
      <c r="E16" s="287"/>
      <c r="F16" s="287"/>
      <c r="G16" s="287"/>
      <c r="H16" s="287"/>
      <c r="I16" s="287"/>
    </row>
    <row r="17" spans="1:9" ht="20.25" customHeight="1">
      <c r="A17" s="296" t="s">
        <v>58</v>
      </c>
      <c r="B17" s="287"/>
      <c r="C17" s="287"/>
      <c r="D17" s="287"/>
      <c r="E17" s="287"/>
      <c r="F17" s="287"/>
      <c r="G17" s="287"/>
      <c r="H17" s="287"/>
      <c r="I17" s="287"/>
    </row>
    <row r="18" spans="1:9" ht="20.25" customHeight="1">
      <c r="A18" s="296" t="s">
        <v>59</v>
      </c>
      <c r="B18" s="287"/>
      <c r="C18" s="287"/>
      <c r="D18" s="287"/>
      <c r="E18" s="287"/>
      <c r="F18" s="287"/>
      <c r="G18" s="287"/>
      <c r="H18" s="287"/>
      <c r="I18" s="287"/>
    </row>
    <row r="19" spans="1:9" ht="20.25" customHeight="1">
      <c r="A19" s="297" t="s">
        <v>60</v>
      </c>
      <c r="B19" s="287"/>
      <c r="C19" s="287"/>
      <c r="D19" s="287"/>
      <c r="E19" s="287"/>
      <c r="F19" s="287"/>
      <c r="G19" s="287"/>
      <c r="H19" s="287"/>
      <c r="I19" s="287"/>
    </row>
    <row r="20" spans="1:9" ht="20.25" customHeight="1">
      <c r="A20" s="297" t="s">
        <v>61</v>
      </c>
      <c r="B20" s="287"/>
      <c r="C20" s="287"/>
      <c r="D20" s="287"/>
      <c r="E20" s="287"/>
      <c r="F20" s="287"/>
      <c r="G20" s="287"/>
      <c r="H20" s="287"/>
      <c r="I20" s="287"/>
    </row>
    <row r="21" spans="1:9" ht="20.25" customHeight="1">
      <c r="A21" s="298" t="s">
        <v>62</v>
      </c>
      <c r="B21" s="287"/>
      <c r="C21" s="287"/>
      <c r="D21" s="287"/>
      <c r="E21" s="287"/>
      <c r="F21" s="287"/>
      <c r="G21" s="287"/>
      <c r="H21" s="287"/>
      <c r="I21" s="287"/>
    </row>
    <row r="22" spans="1:9" ht="20.25" customHeight="1">
      <c r="A22" s="297" t="s">
        <v>63</v>
      </c>
      <c r="B22" s="287"/>
      <c r="C22" s="287"/>
      <c r="D22" s="287"/>
      <c r="E22" s="287"/>
      <c r="F22" s="287"/>
      <c r="G22" s="287"/>
      <c r="H22" s="287"/>
      <c r="I22" s="287"/>
    </row>
    <row r="23" spans="1:9" ht="20.25" customHeight="1">
      <c r="A23" s="299" t="s">
        <v>64</v>
      </c>
      <c r="B23" s="287"/>
      <c r="C23" s="287"/>
      <c r="D23" s="287"/>
      <c r="E23" s="287"/>
      <c r="F23" s="287"/>
      <c r="G23" s="287"/>
      <c r="H23" s="287"/>
      <c r="I23" s="287"/>
    </row>
    <row r="24" spans="1:9" ht="20.25" customHeight="1">
      <c r="A24" s="297" t="s">
        <v>65</v>
      </c>
      <c r="B24" s="287"/>
      <c r="C24" s="287"/>
      <c r="D24" s="287"/>
      <c r="E24" s="287"/>
      <c r="F24" s="287"/>
      <c r="G24" s="287"/>
      <c r="H24" s="287"/>
      <c r="I24" s="287"/>
    </row>
    <row r="25" spans="1:9" ht="20.25" customHeight="1">
      <c r="A25" s="297" t="s">
        <v>218</v>
      </c>
      <c r="B25" s="287"/>
      <c r="C25" s="287"/>
      <c r="D25" s="287"/>
      <c r="E25" s="287"/>
      <c r="F25" s="287"/>
      <c r="G25" s="287"/>
      <c r="H25" s="287"/>
      <c r="I25" s="287"/>
    </row>
    <row r="26" spans="1:9" ht="20.25" customHeight="1">
      <c r="A26" s="297" t="s">
        <v>67</v>
      </c>
      <c r="B26" s="287"/>
      <c r="C26" s="287"/>
      <c r="D26" s="287"/>
      <c r="E26" s="287"/>
      <c r="F26" s="287"/>
      <c r="G26" s="287"/>
      <c r="H26" s="287"/>
      <c r="I26" s="287"/>
    </row>
    <row r="27" spans="1:9" ht="20.25" customHeight="1">
      <c r="A27" s="298" t="s">
        <v>68</v>
      </c>
      <c r="B27" s="287"/>
      <c r="C27" s="287"/>
      <c r="D27" s="287"/>
      <c r="E27" s="287"/>
      <c r="F27" s="287"/>
      <c r="G27" s="287"/>
      <c r="H27" s="287"/>
      <c r="I27" s="287"/>
    </row>
    <row r="28" spans="1:9" ht="20.25" customHeight="1">
      <c r="A28" s="297" t="s">
        <v>69</v>
      </c>
      <c r="B28" s="287"/>
      <c r="C28" s="287"/>
      <c r="D28" s="287"/>
      <c r="E28" s="287"/>
      <c r="F28" s="287"/>
      <c r="G28" s="287"/>
      <c r="H28" s="287"/>
      <c r="I28" s="287"/>
    </row>
    <row r="29" spans="1:9" ht="20.25" customHeight="1">
      <c r="A29" s="297" t="s">
        <v>70</v>
      </c>
      <c r="B29" s="287"/>
      <c r="C29" s="287"/>
      <c r="D29" s="287"/>
      <c r="E29" s="287"/>
      <c r="F29" s="287"/>
      <c r="G29" s="287"/>
      <c r="H29" s="287"/>
      <c r="I29" s="287"/>
    </row>
    <row r="30" spans="1:9" ht="20.25" customHeight="1">
      <c r="A30" s="295" t="s">
        <v>71</v>
      </c>
      <c r="B30" s="287"/>
      <c r="C30" s="287"/>
      <c r="D30" s="287"/>
      <c r="E30" s="287"/>
      <c r="F30" s="287"/>
      <c r="G30" s="287"/>
      <c r="H30" s="287"/>
      <c r="I30" s="287"/>
    </row>
    <row r="31" ht="13.5">
      <c r="A31" s="300" t="s">
        <v>1107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56.25390625" style="301" customWidth="1"/>
    <col min="2" max="2" width="19.375" style="301" customWidth="1"/>
    <col min="3" max="16384" width="9.00390625" style="301" customWidth="1"/>
  </cols>
  <sheetData>
    <row r="1" spans="1:2" ht="30" customHeight="1">
      <c r="A1" s="414" t="s">
        <v>1127</v>
      </c>
      <c r="B1" s="414"/>
    </row>
    <row r="2" spans="1:2" s="304" customFormat="1" ht="19.5" customHeight="1">
      <c r="A2" s="302" t="s">
        <v>919</v>
      </c>
      <c r="B2" s="303" t="s">
        <v>3</v>
      </c>
    </row>
    <row r="3" spans="1:2" ht="34.5" customHeight="1">
      <c r="A3" s="305" t="s">
        <v>1110</v>
      </c>
      <c r="B3" s="306" t="s">
        <v>1111</v>
      </c>
    </row>
    <row r="4" spans="1:2" ht="24.75" customHeight="1">
      <c r="A4" s="305" t="s">
        <v>775</v>
      </c>
      <c r="B4" s="307"/>
    </row>
    <row r="5" spans="1:2" ht="24.75" customHeight="1">
      <c r="A5" s="308" t="s">
        <v>1112</v>
      </c>
      <c r="B5" s="307"/>
    </row>
    <row r="6" spans="1:2" ht="24.75" customHeight="1">
      <c r="A6" s="309" t="s">
        <v>1113</v>
      </c>
      <c r="B6" s="310"/>
    </row>
    <row r="7" spans="1:2" ht="24.75" customHeight="1">
      <c r="A7" s="309" t="s">
        <v>1114</v>
      </c>
      <c r="B7" s="310"/>
    </row>
    <row r="8" spans="1:2" ht="24.75" customHeight="1">
      <c r="A8" s="309" t="s">
        <v>1115</v>
      </c>
      <c r="B8" s="310"/>
    </row>
    <row r="9" spans="1:2" ht="24.75" customHeight="1">
      <c r="A9" s="309" t="s">
        <v>1116</v>
      </c>
      <c r="B9" s="310"/>
    </row>
    <row r="10" spans="1:2" ht="24.75" customHeight="1">
      <c r="A10" s="309" t="s">
        <v>1117</v>
      </c>
      <c r="B10" s="310"/>
    </row>
    <row r="11" spans="1:2" ht="24.75" customHeight="1">
      <c r="A11" s="309" t="s">
        <v>1118</v>
      </c>
      <c r="B11" s="310"/>
    </row>
    <row r="12" spans="1:2" ht="24.75" customHeight="1">
      <c r="A12" s="309" t="s">
        <v>1119</v>
      </c>
      <c r="B12" s="310"/>
    </row>
    <row r="13" spans="1:2" ht="24.75" customHeight="1">
      <c r="A13" s="309" t="s">
        <v>1120</v>
      </c>
      <c r="B13" s="310"/>
    </row>
    <row r="14" spans="1:2" ht="24.75" customHeight="1">
      <c r="A14" s="309" t="s">
        <v>1121</v>
      </c>
      <c r="B14" s="310"/>
    </row>
    <row r="15" spans="1:2" ht="24.75" customHeight="1">
      <c r="A15" s="309" t="s">
        <v>1122</v>
      </c>
      <c r="B15" s="310"/>
    </row>
    <row r="16" spans="1:2" ht="24.75" customHeight="1">
      <c r="A16" s="309" t="s">
        <v>1123</v>
      </c>
      <c r="B16" s="310"/>
    </row>
    <row r="17" spans="1:2" ht="24.75" customHeight="1">
      <c r="A17" s="309" t="s">
        <v>1124</v>
      </c>
      <c r="B17" s="310"/>
    </row>
    <row r="18" spans="1:2" ht="24.75" customHeight="1">
      <c r="A18" s="309" t="s">
        <v>1125</v>
      </c>
      <c r="B18" s="310"/>
    </row>
    <row r="19" spans="1:2" ht="24.75" customHeight="1">
      <c r="A19" s="308" t="s">
        <v>1126</v>
      </c>
      <c r="B19" s="307"/>
    </row>
    <row r="20" spans="1:2" ht="36" customHeight="1">
      <c r="A20" s="415" t="s">
        <v>1128</v>
      </c>
      <c r="B20" s="415"/>
    </row>
  </sheetData>
  <sheetProtection/>
  <mergeCells count="2">
    <mergeCell ref="A1:B1"/>
    <mergeCell ref="A20: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53.00390625" style="238" bestFit="1" customWidth="1"/>
    <col min="2" max="16384" width="9.00390625" style="232" customWidth="1"/>
  </cols>
  <sheetData>
    <row r="1" spans="1:3" ht="22.5">
      <c r="A1" s="231" t="s">
        <v>930</v>
      </c>
      <c r="B1" s="140" t="s">
        <v>931</v>
      </c>
      <c r="C1" s="140" t="s">
        <v>932</v>
      </c>
    </row>
    <row r="2" spans="1:3" s="235" customFormat="1" ht="15.75" customHeight="1">
      <c r="A2" s="233" t="s">
        <v>933</v>
      </c>
      <c r="B2" s="234"/>
      <c r="C2" s="234"/>
    </row>
    <row r="3" spans="1:3" s="235" customFormat="1" ht="15.75" customHeight="1">
      <c r="A3" s="236" t="s">
        <v>941</v>
      </c>
      <c r="B3" s="237" t="s">
        <v>934</v>
      </c>
      <c r="C3" s="234"/>
    </row>
    <row r="4" spans="1:3" s="235" customFormat="1" ht="15.75" customHeight="1">
      <c r="A4" s="236" t="s">
        <v>942</v>
      </c>
      <c r="B4" s="237" t="s">
        <v>934</v>
      </c>
      <c r="C4" s="234"/>
    </row>
    <row r="5" spans="1:3" s="235" customFormat="1" ht="15.75" customHeight="1">
      <c r="A5" s="236" t="s">
        <v>943</v>
      </c>
      <c r="B5" s="237" t="s">
        <v>934</v>
      </c>
      <c r="C5" s="234"/>
    </row>
    <row r="6" spans="1:3" s="235" customFormat="1" ht="15.75" customHeight="1">
      <c r="A6" s="236" t="s">
        <v>944</v>
      </c>
      <c r="B6" s="237" t="s">
        <v>934</v>
      </c>
      <c r="C6" s="234"/>
    </row>
    <row r="7" spans="1:3" s="235" customFormat="1" ht="15.75" customHeight="1">
      <c r="A7" s="236" t="s">
        <v>945</v>
      </c>
      <c r="B7" s="237" t="s">
        <v>934</v>
      </c>
      <c r="C7" s="234"/>
    </row>
    <row r="8" spans="1:3" s="235" customFormat="1" ht="15.75" customHeight="1">
      <c r="A8" s="236" t="s">
        <v>946</v>
      </c>
      <c r="B8" s="237" t="s">
        <v>934</v>
      </c>
      <c r="C8" s="234"/>
    </row>
    <row r="9" spans="1:3" s="235" customFormat="1" ht="15.75" customHeight="1">
      <c r="A9" s="236" t="s">
        <v>947</v>
      </c>
      <c r="B9" s="237" t="s">
        <v>934</v>
      </c>
      <c r="C9" s="234"/>
    </row>
    <row r="10" spans="1:3" s="235" customFormat="1" ht="15.75" customHeight="1">
      <c r="A10" s="236" t="s">
        <v>948</v>
      </c>
      <c r="B10" s="237" t="s">
        <v>934</v>
      </c>
      <c r="C10" s="234"/>
    </row>
    <row r="11" spans="1:3" s="235" customFormat="1" ht="15.75" customHeight="1">
      <c r="A11" s="236" t="s">
        <v>949</v>
      </c>
      <c r="B11" s="237" t="s">
        <v>934</v>
      </c>
      <c r="C11" s="234"/>
    </row>
    <row r="12" spans="1:3" s="235" customFormat="1" ht="15.75" customHeight="1">
      <c r="A12" s="236" t="s">
        <v>950</v>
      </c>
      <c r="B12" s="237" t="s">
        <v>934</v>
      </c>
      <c r="C12" s="234"/>
    </row>
    <row r="13" spans="1:3" s="235" customFormat="1" ht="15.75" customHeight="1">
      <c r="A13" s="236" t="s">
        <v>951</v>
      </c>
      <c r="B13" s="237" t="s">
        <v>934</v>
      </c>
      <c r="C13" s="234"/>
    </row>
    <row r="14" spans="1:3" s="235" customFormat="1" ht="15.75" customHeight="1">
      <c r="A14" s="236" t="s">
        <v>952</v>
      </c>
      <c r="B14" s="237" t="s">
        <v>934</v>
      </c>
      <c r="C14" s="234"/>
    </row>
    <row r="15" spans="1:3" s="235" customFormat="1" ht="15.75" customHeight="1">
      <c r="A15" s="236" t="s">
        <v>953</v>
      </c>
      <c r="B15" s="237" t="s">
        <v>934</v>
      </c>
      <c r="C15" s="234"/>
    </row>
    <row r="16" spans="1:3" s="235" customFormat="1" ht="15.75" customHeight="1">
      <c r="A16" s="236" t="s">
        <v>954</v>
      </c>
      <c r="B16" s="237" t="s">
        <v>934</v>
      </c>
      <c r="C16" s="234"/>
    </row>
    <row r="17" spans="1:3" s="235" customFormat="1" ht="15.75" customHeight="1">
      <c r="A17" s="236" t="s">
        <v>955</v>
      </c>
      <c r="B17" s="237" t="s">
        <v>935</v>
      </c>
      <c r="C17" s="237" t="s">
        <v>936</v>
      </c>
    </row>
    <row r="18" spans="1:3" s="235" customFormat="1" ht="15.75" customHeight="1">
      <c r="A18" s="236" t="s">
        <v>956</v>
      </c>
      <c r="B18" s="237" t="s">
        <v>935</v>
      </c>
      <c r="C18" s="237" t="s">
        <v>937</v>
      </c>
    </row>
    <row r="19" spans="1:3" s="235" customFormat="1" ht="15.75" customHeight="1">
      <c r="A19" s="236" t="s">
        <v>957</v>
      </c>
      <c r="B19" s="237" t="s">
        <v>935</v>
      </c>
      <c r="C19" s="237" t="s">
        <v>937</v>
      </c>
    </row>
    <row r="20" spans="1:3" s="235" customFormat="1" ht="15.75" customHeight="1">
      <c r="A20" s="233" t="s">
        <v>938</v>
      </c>
      <c r="B20" s="237" t="s">
        <v>934</v>
      </c>
      <c r="C20" s="234"/>
    </row>
    <row r="21" spans="1:3" s="235" customFormat="1" ht="15.75" customHeight="1">
      <c r="A21" s="236" t="s">
        <v>958</v>
      </c>
      <c r="B21" s="237" t="s">
        <v>934</v>
      </c>
      <c r="C21" s="234"/>
    </row>
    <row r="22" spans="1:3" s="235" customFormat="1" ht="15.75" customHeight="1">
      <c r="A22" s="236" t="s">
        <v>959</v>
      </c>
      <c r="B22" s="237" t="s">
        <v>934</v>
      </c>
      <c r="C22" s="234"/>
    </row>
    <row r="23" spans="1:3" s="235" customFormat="1" ht="15.75" customHeight="1">
      <c r="A23" s="236" t="s">
        <v>960</v>
      </c>
      <c r="B23" s="237" t="s">
        <v>934</v>
      </c>
      <c r="C23" s="234"/>
    </row>
    <row r="24" spans="1:3" s="235" customFormat="1" ht="15.75" customHeight="1">
      <c r="A24" s="236" t="s">
        <v>961</v>
      </c>
      <c r="B24" s="237" t="s">
        <v>934</v>
      </c>
      <c r="C24" s="234"/>
    </row>
    <row r="25" spans="1:3" s="235" customFormat="1" ht="15.75" customHeight="1">
      <c r="A25" s="236" t="s">
        <v>962</v>
      </c>
      <c r="B25" s="237" t="s">
        <v>934</v>
      </c>
      <c r="C25" s="234"/>
    </row>
    <row r="26" spans="1:3" s="235" customFormat="1" ht="15.75" customHeight="1">
      <c r="A26" s="236" t="s">
        <v>963</v>
      </c>
      <c r="B26" s="237" t="s">
        <v>934</v>
      </c>
      <c r="C26" s="234"/>
    </row>
    <row r="27" spans="1:3" s="235" customFormat="1" ht="15.75" customHeight="1">
      <c r="A27" s="236" t="s">
        <v>964</v>
      </c>
      <c r="B27" s="237" t="s">
        <v>934</v>
      </c>
      <c r="C27" s="234"/>
    </row>
    <row r="28" spans="1:3" s="235" customFormat="1" ht="15.75" customHeight="1">
      <c r="A28" s="236" t="s">
        <v>965</v>
      </c>
      <c r="B28" s="237" t="s">
        <v>934</v>
      </c>
      <c r="C28" s="234"/>
    </row>
    <row r="29" spans="1:3" s="235" customFormat="1" ht="15.75" customHeight="1">
      <c r="A29" s="236" t="s">
        <v>966</v>
      </c>
      <c r="B29" s="237" t="s">
        <v>934</v>
      </c>
      <c r="C29" s="234"/>
    </row>
    <row r="30" spans="1:3" s="235" customFormat="1" ht="15.75" customHeight="1">
      <c r="A30" s="236" t="s">
        <v>967</v>
      </c>
      <c r="B30" s="237" t="s">
        <v>934</v>
      </c>
      <c r="C30" s="234"/>
    </row>
    <row r="31" spans="1:3" s="235" customFormat="1" ht="15.75" customHeight="1">
      <c r="A31" s="236" t="s">
        <v>968</v>
      </c>
      <c r="B31" s="237" t="s">
        <v>934</v>
      </c>
      <c r="C31" s="234"/>
    </row>
    <row r="32" spans="1:3" s="235" customFormat="1" ht="15.75" customHeight="1">
      <c r="A32" s="236" t="s">
        <v>969</v>
      </c>
      <c r="B32" s="237" t="s">
        <v>935</v>
      </c>
      <c r="C32" s="237" t="s">
        <v>936</v>
      </c>
    </row>
    <row r="33" spans="1:3" s="235" customFormat="1" ht="15.75" customHeight="1">
      <c r="A33" s="236" t="s">
        <v>970</v>
      </c>
      <c r="B33" s="237" t="s">
        <v>935</v>
      </c>
      <c r="C33" s="237" t="s">
        <v>937</v>
      </c>
    </row>
    <row r="34" spans="1:3" s="235" customFormat="1" ht="15.75" customHeight="1">
      <c r="A34" s="236" t="s">
        <v>971</v>
      </c>
      <c r="B34" s="237" t="s">
        <v>935</v>
      </c>
      <c r="C34" s="237" t="s">
        <v>936</v>
      </c>
    </row>
    <row r="35" spans="1:3" s="235" customFormat="1" ht="15.75" customHeight="1">
      <c r="A35" s="233" t="s">
        <v>939</v>
      </c>
      <c r="B35" s="237" t="s">
        <v>934</v>
      </c>
      <c r="C35" s="234"/>
    </row>
    <row r="36" spans="1:3" s="235" customFormat="1" ht="15.75" customHeight="1">
      <c r="A36" s="236" t="s">
        <v>972</v>
      </c>
      <c r="B36" s="237" t="s">
        <v>934</v>
      </c>
      <c r="C36" s="234"/>
    </row>
    <row r="37" spans="1:3" s="235" customFormat="1" ht="15.75" customHeight="1">
      <c r="A37" s="236" t="s">
        <v>973</v>
      </c>
      <c r="B37" s="237" t="s">
        <v>934</v>
      </c>
      <c r="C37" s="234"/>
    </row>
    <row r="38" spans="1:3" s="235" customFormat="1" ht="15.75" customHeight="1">
      <c r="A38" s="236" t="s">
        <v>974</v>
      </c>
      <c r="B38" s="237" t="s">
        <v>934</v>
      </c>
      <c r="C38" s="234"/>
    </row>
    <row r="39" spans="1:3" s="235" customFormat="1" ht="15.75" customHeight="1">
      <c r="A39" s="236" t="s">
        <v>975</v>
      </c>
      <c r="B39" s="237" t="s">
        <v>934</v>
      </c>
      <c r="C39" s="234"/>
    </row>
    <row r="40" spans="1:3" s="235" customFormat="1" ht="15.75" customHeight="1">
      <c r="A40" s="236" t="s">
        <v>976</v>
      </c>
      <c r="B40" s="237" t="s">
        <v>934</v>
      </c>
      <c r="C40" s="234"/>
    </row>
    <row r="41" spans="1:3" s="235" customFormat="1" ht="15.75" customHeight="1">
      <c r="A41" s="236" t="s">
        <v>977</v>
      </c>
      <c r="B41" s="237" t="s">
        <v>934</v>
      </c>
      <c r="C41" s="234"/>
    </row>
    <row r="42" spans="1:3" s="235" customFormat="1" ht="15.75" customHeight="1">
      <c r="A42" s="236" t="s">
        <v>978</v>
      </c>
      <c r="B42" s="237" t="s">
        <v>934</v>
      </c>
      <c r="C42" s="234"/>
    </row>
    <row r="43" spans="1:3" s="235" customFormat="1" ht="15.75" customHeight="1">
      <c r="A43" s="236" t="s">
        <v>979</v>
      </c>
      <c r="B43" s="237" t="s">
        <v>934</v>
      </c>
      <c r="C43" s="234"/>
    </row>
    <row r="44" spans="1:3" s="235" customFormat="1" ht="15.75" customHeight="1">
      <c r="A44" s="236" t="s">
        <v>980</v>
      </c>
      <c r="B44" s="237" t="s">
        <v>935</v>
      </c>
      <c r="C44" s="237" t="s">
        <v>937</v>
      </c>
    </row>
    <row r="45" spans="1:3" s="235" customFormat="1" ht="15.75" customHeight="1">
      <c r="A45" s="233" t="s">
        <v>940</v>
      </c>
      <c r="B45" s="237" t="s">
        <v>934</v>
      </c>
      <c r="C45" s="234"/>
    </row>
    <row r="46" spans="1:3" s="235" customFormat="1" ht="15.75" customHeight="1">
      <c r="A46" s="236" t="s">
        <v>981</v>
      </c>
      <c r="B46" s="237" t="s">
        <v>934</v>
      </c>
      <c r="C46" s="234"/>
    </row>
    <row r="47" spans="1:3" s="235" customFormat="1" ht="15.75" customHeight="1">
      <c r="A47" s="236" t="s">
        <v>982</v>
      </c>
      <c r="B47" s="237" t="s">
        <v>934</v>
      </c>
      <c r="C47" s="234"/>
    </row>
    <row r="48" spans="1:3" s="235" customFormat="1" ht="15.75" customHeight="1">
      <c r="A48" s="236" t="s">
        <v>983</v>
      </c>
      <c r="B48" s="237" t="s">
        <v>934</v>
      </c>
      <c r="C48" s="234"/>
    </row>
    <row r="49" spans="1:3" s="235" customFormat="1" ht="15.75" customHeight="1">
      <c r="A49" s="236" t="s">
        <v>984</v>
      </c>
      <c r="B49" s="237" t="s">
        <v>934</v>
      </c>
      <c r="C49" s="23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3.5"/>
  <cols>
    <col min="1" max="1" width="40.125" style="181" customWidth="1"/>
    <col min="2" max="2" width="8.50390625" style="85" customWidth="1"/>
    <col min="3" max="3" width="7.375" style="85" customWidth="1"/>
    <col min="4" max="4" width="7.75390625" style="85" customWidth="1"/>
    <col min="5" max="5" width="8.25390625" style="85" customWidth="1"/>
    <col min="6" max="6" width="9.625" style="85" customWidth="1"/>
    <col min="7" max="7" width="8.875" style="85" customWidth="1"/>
  </cols>
  <sheetData>
    <row r="1" spans="1:2" ht="24" customHeight="1">
      <c r="A1" s="182"/>
      <c r="B1" s="183"/>
    </row>
    <row r="2" spans="1:7" ht="24" customHeight="1">
      <c r="A2" s="416" t="s">
        <v>73</v>
      </c>
      <c r="B2" s="416"/>
      <c r="C2" s="416"/>
      <c r="D2" s="416"/>
      <c r="E2" s="416"/>
      <c r="F2" s="416"/>
      <c r="G2" s="416"/>
    </row>
    <row r="3" spans="1:7" ht="16.5" customHeight="1">
      <c r="A3" s="184" t="s">
        <v>1129</v>
      </c>
      <c r="B3" s="161"/>
      <c r="C3" s="161"/>
      <c r="D3" s="161"/>
      <c r="E3" s="417" t="s">
        <v>3</v>
      </c>
      <c r="F3" s="417"/>
      <c r="G3" s="417"/>
    </row>
    <row r="4" spans="1:7" ht="44.25" customHeight="1">
      <c r="A4" s="185" t="s">
        <v>4</v>
      </c>
      <c r="B4" s="186" t="s">
        <v>5</v>
      </c>
      <c r="C4" s="186" t="s">
        <v>74</v>
      </c>
      <c r="D4" s="187" t="s">
        <v>75</v>
      </c>
      <c r="E4" s="187" t="s">
        <v>76</v>
      </c>
      <c r="F4" s="187" t="s">
        <v>77</v>
      </c>
      <c r="G4" s="187" t="s">
        <v>78</v>
      </c>
    </row>
    <row r="5" spans="1:7" ht="22.5" customHeight="1">
      <c r="A5" s="188" t="s">
        <v>79</v>
      </c>
      <c r="B5" s="61"/>
      <c r="C5" s="75"/>
      <c r="D5" s="75"/>
      <c r="E5" s="61"/>
      <c r="F5" s="189"/>
      <c r="G5" s="189"/>
    </row>
    <row r="6" spans="1:7" ht="22.5" customHeight="1">
      <c r="A6" s="188" t="s">
        <v>80</v>
      </c>
      <c r="B6" s="61"/>
      <c r="C6" s="75"/>
      <c r="D6" s="75"/>
      <c r="E6" s="61"/>
      <c r="F6" s="189"/>
      <c r="G6" s="189"/>
    </row>
    <row r="7" spans="1:7" ht="22.5" customHeight="1">
      <c r="A7" s="188" t="s">
        <v>81</v>
      </c>
      <c r="B7" s="61"/>
      <c r="C7" s="75"/>
      <c r="D7" s="75"/>
      <c r="E7" s="61"/>
      <c r="F7" s="189"/>
      <c r="G7" s="189"/>
    </row>
    <row r="8" spans="1:7" ht="22.5" customHeight="1">
      <c r="A8" s="188" t="s">
        <v>82</v>
      </c>
      <c r="B8" s="61"/>
      <c r="C8" s="75"/>
      <c r="D8" s="75"/>
      <c r="E8" s="61"/>
      <c r="F8" s="189"/>
      <c r="G8" s="189"/>
    </row>
    <row r="9" spans="1:7" ht="22.5" customHeight="1">
      <c r="A9" s="188" t="s">
        <v>83</v>
      </c>
      <c r="B9" s="61">
        <v>1355</v>
      </c>
      <c r="C9" s="75">
        <v>1450</v>
      </c>
      <c r="D9" s="75">
        <v>4819</v>
      </c>
      <c r="E9" s="223">
        <v>4818</v>
      </c>
      <c r="F9" s="189">
        <f>E9/D9*100</f>
        <v>99.97924880680638</v>
      </c>
      <c r="G9" s="189">
        <f>(E9/B9-1)*100</f>
        <v>255.57195571955717</v>
      </c>
    </row>
    <row r="10" spans="1:7" ht="22.5" customHeight="1">
      <c r="A10" s="188" t="s">
        <v>84</v>
      </c>
      <c r="B10" s="61"/>
      <c r="C10" s="75"/>
      <c r="D10" s="75"/>
      <c r="E10" s="75"/>
      <c r="F10" s="189"/>
      <c r="G10" s="189"/>
    </row>
    <row r="11" spans="1:7" ht="22.5" customHeight="1">
      <c r="A11" s="188" t="s">
        <v>85</v>
      </c>
      <c r="B11" s="61"/>
      <c r="C11" s="75"/>
      <c r="D11" s="75"/>
      <c r="E11" s="75"/>
      <c r="F11" s="189"/>
      <c r="G11" s="189"/>
    </row>
    <row r="12" spans="1:7" ht="22.5" customHeight="1">
      <c r="A12" s="188" t="s">
        <v>86</v>
      </c>
      <c r="B12" s="61">
        <v>10</v>
      </c>
      <c r="C12" s="75">
        <v>10</v>
      </c>
      <c r="D12" s="75">
        <v>2</v>
      </c>
      <c r="E12" s="75">
        <v>2</v>
      </c>
      <c r="F12" s="189">
        <f>E12/D12*100</f>
        <v>100</v>
      </c>
      <c r="G12" s="189">
        <f>(E12/B12-1)*100</f>
        <v>-80</v>
      </c>
    </row>
    <row r="13" spans="1:7" ht="22.5" customHeight="1">
      <c r="A13" s="188" t="s">
        <v>87</v>
      </c>
      <c r="B13" s="61"/>
      <c r="C13" s="75"/>
      <c r="D13" s="75"/>
      <c r="E13" s="75"/>
      <c r="F13" s="189"/>
      <c r="G13" s="189"/>
    </row>
    <row r="14" spans="1:7" ht="22.5" customHeight="1">
      <c r="A14" s="188" t="s">
        <v>88</v>
      </c>
      <c r="B14" s="61"/>
      <c r="C14" s="75"/>
      <c r="D14" s="75"/>
      <c r="E14" s="75"/>
      <c r="F14" s="189"/>
      <c r="G14" s="189"/>
    </row>
    <row r="15" spans="1:7" ht="22.5" customHeight="1">
      <c r="A15" s="188" t="s">
        <v>89</v>
      </c>
      <c r="B15" s="61"/>
      <c r="C15" s="75"/>
      <c r="D15" s="75"/>
      <c r="E15" s="75"/>
      <c r="F15" s="189"/>
      <c r="G15" s="189"/>
    </row>
    <row r="16" spans="1:7" ht="22.5" customHeight="1">
      <c r="A16" s="188" t="s">
        <v>90</v>
      </c>
      <c r="B16" s="61">
        <v>43</v>
      </c>
      <c r="C16" s="75">
        <v>40</v>
      </c>
      <c r="D16" s="75">
        <v>31</v>
      </c>
      <c r="E16" s="75">
        <v>31</v>
      </c>
      <c r="F16" s="189">
        <f>E16/D16*100</f>
        <v>100</v>
      </c>
      <c r="G16" s="189"/>
    </row>
    <row r="17" spans="1:7" ht="33.75" customHeight="1">
      <c r="A17" s="188" t="s">
        <v>91</v>
      </c>
      <c r="B17" s="61"/>
      <c r="C17" s="75"/>
      <c r="D17" s="75"/>
      <c r="E17" s="61"/>
      <c r="F17" s="189"/>
      <c r="G17" s="189"/>
    </row>
    <row r="18" spans="1:7" ht="22.5" customHeight="1">
      <c r="A18" s="188" t="s">
        <v>92</v>
      </c>
      <c r="B18" s="61"/>
      <c r="C18" s="75"/>
      <c r="D18" s="75"/>
      <c r="E18" s="61"/>
      <c r="F18" s="189"/>
      <c r="G18" s="189"/>
    </row>
    <row r="19" spans="1:7" ht="22.5" customHeight="1">
      <c r="A19" s="188" t="s">
        <v>93</v>
      </c>
      <c r="B19" s="61"/>
      <c r="C19" s="75"/>
      <c r="D19" s="75"/>
      <c r="E19" s="61"/>
      <c r="F19" s="189"/>
      <c r="G19" s="189"/>
    </row>
    <row r="20" spans="1:7" ht="22.5" customHeight="1">
      <c r="A20" s="185" t="s">
        <v>94</v>
      </c>
      <c r="B20" s="64">
        <f>SUM(B5:B18)</f>
        <v>1408</v>
      </c>
      <c r="C20" s="64">
        <f>SUM(C5:C18)</f>
        <v>1500</v>
      </c>
      <c r="D20" s="64">
        <f>SUM(D5:D18)</f>
        <v>4852</v>
      </c>
      <c r="E20" s="224">
        <f>SUM(E5:E18)</f>
        <v>4851</v>
      </c>
      <c r="F20" s="189">
        <f>E20/D20*100</f>
        <v>99.97938994229185</v>
      </c>
      <c r="G20" s="190">
        <f>(E20/B20-1)*100</f>
        <v>244.53125</v>
      </c>
    </row>
    <row r="21" spans="1:7" ht="22.5" customHeight="1">
      <c r="A21" s="191" t="s">
        <v>95</v>
      </c>
      <c r="B21" s="64">
        <f>SUM(B22,B25,B26,B28:B29)</f>
        <v>4244</v>
      </c>
      <c r="C21" s="64">
        <f>SUM(C22,C25,C26,C28:C29)</f>
        <v>0</v>
      </c>
      <c r="D21" s="64">
        <f>SUM(D22,D25,D26,D28:D29)</f>
        <v>7100</v>
      </c>
      <c r="E21" s="64">
        <f>SUM(E22,E25,E26,E28:E29)</f>
        <v>7942</v>
      </c>
      <c r="F21" s="189">
        <f>E21/D21*100</f>
        <v>111.85915492957747</v>
      </c>
      <c r="G21" s="190">
        <f>(E21/B21-1)*100</f>
        <v>87.13477851083884</v>
      </c>
    </row>
    <row r="22" spans="1:7" ht="22.5" customHeight="1">
      <c r="A22" s="192" t="s">
        <v>96</v>
      </c>
      <c r="B22" s="61">
        <f>SUM(B23:B24)</f>
        <v>4045</v>
      </c>
      <c r="C22" s="61">
        <f>SUM(C23:C24)</f>
        <v>0</v>
      </c>
      <c r="D22" s="61">
        <f>SUM(D23:D24)</f>
        <v>0</v>
      </c>
      <c r="E22" s="225">
        <f>SUM(E23:E24)</f>
        <v>552</v>
      </c>
      <c r="F22" s="189"/>
      <c r="G22" s="189">
        <f>(E22/B22-1)*100</f>
        <v>-86.35352286773794</v>
      </c>
    </row>
    <row r="23" spans="1:7" ht="22.5" customHeight="1">
      <c r="A23" s="192" t="s">
        <v>97</v>
      </c>
      <c r="B23" s="61">
        <v>255</v>
      </c>
      <c r="C23" s="61"/>
      <c r="D23" s="61"/>
      <c r="E23" s="225">
        <v>552</v>
      </c>
      <c r="F23" s="189"/>
      <c r="G23" s="189">
        <f>(E23/B23-1)*100</f>
        <v>116.4705882352941</v>
      </c>
    </row>
    <row r="24" spans="1:7" ht="22.5" customHeight="1">
      <c r="A24" s="192" t="s">
        <v>98</v>
      </c>
      <c r="B24" s="61">
        <v>3790</v>
      </c>
      <c r="C24" s="61"/>
      <c r="D24" s="61"/>
      <c r="E24" s="61"/>
      <c r="F24" s="189"/>
      <c r="G24" s="189"/>
    </row>
    <row r="25" spans="1:7" ht="22.5" customHeight="1">
      <c r="A25" s="192" t="s">
        <v>99</v>
      </c>
      <c r="B25" s="61">
        <v>199</v>
      </c>
      <c r="C25" s="61"/>
      <c r="D25" s="61"/>
      <c r="E25" s="61">
        <v>290</v>
      </c>
      <c r="F25" s="189"/>
      <c r="G25" s="189">
        <f>(E25/B25-1)*100</f>
        <v>45.728643216080414</v>
      </c>
    </row>
    <row r="26" spans="1:7" ht="22.5" customHeight="1">
      <c r="A26" s="192" t="s">
        <v>100</v>
      </c>
      <c r="B26" s="61"/>
      <c r="C26" s="61"/>
      <c r="D26" s="61"/>
      <c r="E26" s="61"/>
      <c r="F26" s="189"/>
      <c r="G26" s="189"/>
    </row>
    <row r="27" spans="1:7" ht="22.5" customHeight="1">
      <c r="A27" s="192" t="s">
        <v>101</v>
      </c>
      <c r="B27" s="61"/>
      <c r="C27" s="61"/>
      <c r="D27" s="61"/>
      <c r="E27" s="61"/>
      <c r="F27" s="189"/>
      <c r="G27" s="189"/>
    </row>
    <row r="28" spans="1:7" ht="22.5" customHeight="1">
      <c r="A28" s="193" t="s">
        <v>102</v>
      </c>
      <c r="B28" s="61"/>
      <c r="C28" s="61"/>
      <c r="D28" s="61"/>
      <c r="E28" s="61"/>
      <c r="F28" s="189"/>
      <c r="G28" s="189"/>
    </row>
    <row r="29" spans="1:7" ht="22.5" customHeight="1">
      <c r="A29" s="193" t="s">
        <v>103</v>
      </c>
      <c r="B29" s="61">
        <v>0</v>
      </c>
      <c r="C29" s="61"/>
      <c r="D29" s="61">
        <v>7100</v>
      </c>
      <c r="E29" s="61">
        <v>7100</v>
      </c>
      <c r="F29" s="189">
        <f>E29/D29*100</f>
        <v>100</v>
      </c>
      <c r="G29" s="61"/>
    </row>
    <row r="30" spans="1:7" ht="22.5" customHeight="1">
      <c r="A30" s="185" t="s">
        <v>104</v>
      </c>
      <c r="B30" s="64">
        <f>SUM(B20,B21)</f>
        <v>5652</v>
      </c>
      <c r="C30" s="64">
        <f>SUM(C20,C21)</f>
        <v>1500</v>
      </c>
      <c r="D30" s="64">
        <f>SUM(D20,D21)</f>
        <v>11952</v>
      </c>
      <c r="E30" s="224">
        <f>SUM(E20,E21)</f>
        <v>12793</v>
      </c>
      <c r="F30" s="189">
        <f>E30/D30*100</f>
        <v>107.03647925033468</v>
      </c>
      <c r="G30" s="190">
        <f>(E30/B30-1)*100</f>
        <v>126.3446567586695</v>
      </c>
    </row>
  </sheetData>
  <sheetProtection/>
  <mergeCells count="2">
    <mergeCell ref="A2:G2"/>
    <mergeCell ref="E3:G3"/>
  </mergeCells>
  <printOptions horizontalCentered="1"/>
  <pageMargins left="0.6770833333333334" right="0.6256944444444444" top="0.9444444444444444" bottom="0.6298611111111111" header="0.3145833333333333" footer="0.314583333333333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5.75390625" style="0" customWidth="1"/>
    <col min="2" max="2" width="7.75390625" style="85" customWidth="1"/>
    <col min="3" max="3" width="8.00390625" style="85" customWidth="1"/>
    <col min="4" max="4" width="7.75390625" style="85" customWidth="1"/>
    <col min="5" max="5" width="7.625" style="85" customWidth="1"/>
    <col min="6" max="6" width="7.75390625" style="85" customWidth="1"/>
    <col min="7" max="7" width="9.25390625" style="85" customWidth="1"/>
  </cols>
  <sheetData>
    <row r="1" spans="1:7" ht="20.25" customHeight="1">
      <c r="A1" s="418" t="s">
        <v>105</v>
      </c>
      <c r="B1" s="418"/>
      <c r="C1" s="418"/>
      <c r="D1" s="418"/>
      <c r="E1" s="418"/>
      <c r="F1" s="418"/>
      <c r="G1" s="418"/>
    </row>
    <row r="2" spans="1:7" ht="16.5" customHeight="1" thickBot="1">
      <c r="A2" t="s">
        <v>1130</v>
      </c>
      <c r="B2" s="161"/>
      <c r="C2" s="419" t="s">
        <v>3</v>
      </c>
      <c r="D2" s="419"/>
      <c r="E2" s="419"/>
      <c r="F2" s="419"/>
      <c r="G2" s="419"/>
    </row>
    <row r="3" spans="1:7" ht="42" customHeight="1">
      <c r="A3" s="162" t="s">
        <v>106</v>
      </c>
      <c r="B3" s="163" t="s">
        <v>107</v>
      </c>
      <c r="C3" s="55" t="s">
        <v>108</v>
      </c>
      <c r="D3" s="55" t="s">
        <v>75</v>
      </c>
      <c r="E3" s="55" t="s">
        <v>109</v>
      </c>
      <c r="F3" s="55" t="s">
        <v>77</v>
      </c>
      <c r="G3" s="56" t="s">
        <v>78</v>
      </c>
    </row>
    <row r="4" spans="1:7" ht="16.5" customHeight="1">
      <c r="A4" s="164" t="s">
        <v>110</v>
      </c>
      <c r="B4" s="101">
        <f>SUM(B5:B6)</f>
        <v>12</v>
      </c>
      <c r="C4" s="101">
        <f>SUM(C5:C6)</f>
        <v>0</v>
      </c>
      <c r="D4" s="101">
        <f>SUM(D5:D6)</f>
        <v>0</v>
      </c>
      <c r="E4" s="101">
        <f>SUM(E5:E6)</f>
        <v>0</v>
      </c>
      <c r="F4" s="165"/>
      <c r="G4" s="138"/>
    </row>
    <row r="5" spans="1:7" ht="33.75" customHeight="1">
      <c r="A5" s="164" t="s">
        <v>111</v>
      </c>
      <c r="B5" s="101">
        <v>1</v>
      </c>
      <c r="C5" s="101"/>
      <c r="D5" s="101"/>
      <c r="E5" s="101"/>
      <c r="F5" s="165"/>
      <c r="G5" s="138"/>
    </row>
    <row r="6" spans="1:7" ht="18.75" customHeight="1">
      <c r="A6" s="164" t="s">
        <v>112</v>
      </c>
      <c r="B6" s="101">
        <v>11</v>
      </c>
      <c r="C6" s="101"/>
      <c r="D6" s="101"/>
      <c r="E6" s="101"/>
      <c r="F6" s="165"/>
      <c r="G6" s="138"/>
    </row>
    <row r="7" spans="1:7" ht="16.5" customHeight="1">
      <c r="A7" s="164" t="s">
        <v>113</v>
      </c>
      <c r="B7" s="101"/>
      <c r="C7" s="101"/>
      <c r="D7" s="101"/>
      <c r="E7" s="166">
        <f>SUM(E8)</f>
        <v>367</v>
      </c>
      <c r="F7" s="165"/>
      <c r="G7" s="138"/>
    </row>
    <row r="8" spans="1:7" ht="16.5" customHeight="1">
      <c r="A8" s="164" t="s">
        <v>114</v>
      </c>
      <c r="B8" s="101"/>
      <c r="C8" s="101"/>
      <c r="D8" s="101"/>
      <c r="E8" s="166">
        <f>SUM(E9:E10)</f>
        <v>367</v>
      </c>
      <c r="F8" s="165"/>
      <c r="G8" s="138"/>
    </row>
    <row r="9" spans="1:7" ht="16.5" customHeight="1">
      <c r="A9" s="164" t="s">
        <v>115</v>
      </c>
      <c r="B9" s="101"/>
      <c r="C9" s="101"/>
      <c r="D9" s="101"/>
      <c r="E9" s="167">
        <v>157</v>
      </c>
      <c r="F9" s="165"/>
      <c r="G9" s="138"/>
    </row>
    <row r="10" spans="1:7" ht="16.5" customHeight="1">
      <c r="A10" s="164" t="s">
        <v>116</v>
      </c>
      <c r="B10" s="101"/>
      <c r="C10" s="101"/>
      <c r="D10" s="101"/>
      <c r="E10" s="167">
        <v>210</v>
      </c>
      <c r="F10" s="165"/>
      <c r="G10" s="138"/>
    </row>
    <row r="11" spans="1:7" ht="16.5" customHeight="1">
      <c r="A11" s="164" t="s">
        <v>117</v>
      </c>
      <c r="B11" s="101"/>
      <c r="C11" s="101"/>
      <c r="D11" s="101"/>
      <c r="E11" s="101"/>
      <c r="F11" s="165"/>
      <c r="G11" s="138"/>
    </row>
    <row r="12" spans="1:7" ht="16.5" customHeight="1">
      <c r="A12" s="164" t="s">
        <v>118</v>
      </c>
      <c r="B12" s="101"/>
      <c r="C12" s="101"/>
      <c r="D12" s="101"/>
      <c r="E12" s="101"/>
      <c r="F12" s="165"/>
      <c r="G12" s="138"/>
    </row>
    <row r="13" spans="1:7" ht="16.5" customHeight="1">
      <c r="A13" s="164" t="s">
        <v>119</v>
      </c>
      <c r="B13" s="101">
        <f>SUM(B14:B19)</f>
        <v>539</v>
      </c>
      <c r="C13" s="101">
        <f>SUM(C14:C19)</f>
        <v>1500</v>
      </c>
      <c r="D13" s="101">
        <f>SUM(D14:D19)</f>
        <v>4869</v>
      </c>
      <c r="E13" s="101">
        <f>SUM(E14:E19)</f>
        <v>3309</v>
      </c>
      <c r="F13" s="165">
        <f>E13/D13*100</f>
        <v>67.96056685150955</v>
      </c>
      <c r="G13" s="138">
        <f>(E13/B13-1)*100</f>
        <v>513.9146567717996</v>
      </c>
    </row>
    <row r="14" spans="1:7" ht="21.75" customHeight="1">
      <c r="A14" s="168" t="s">
        <v>120</v>
      </c>
      <c r="B14" s="101">
        <v>495</v>
      </c>
      <c r="C14" s="101">
        <v>1450</v>
      </c>
      <c r="D14" s="101">
        <v>4819</v>
      </c>
      <c r="E14" s="101">
        <v>3301</v>
      </c>
      <c r="F14" s="165">
        <f>E14/D14*100</f>
        <v>68.49968873210209</v>
      </c>
      <c r="G14" s="138">
        <f>(E14/B14-1)*100</f>
        <v>566.8686868686868</v>
      </c>
    </row>
    <row r="15" spans="1:7" ht="21.75" customHeight="1">
      <c r="A15" s="164" t="s">
        <v>121</v>
      </c>
      <c r="B15" s="101"/>
      <c r="C15" s="101"/>
      <c r="D15" s="101"/>
      <c r="E15" s="101"/>
      <c r="F15" s="165"/>
      <c r="G15" s="138"/>
    </row>
    <row r="16" spans="1:7" ht="21.75" customHeight="1">
      <c r="A16" s="164" t="s">
        <v>122</v>
      </c>
      <c r="B16" s="101"/>
      <c r="C16" s="101"/>
      <c r="D16" s="101"/>
      <c r="E16" s="101"/>
      <c r="F16" s="165"/>
      <c r="G16" s="138"/>
    </row>
    <row r="17" spans="1:7" ht="21.75" customHeight="1">
      <c r="A17" s="164" t="s">
        <v>123</v>
      </c>
      <c r="B17" s="101"/>
      <c r="C17" s="101"/>
      <c r="D17" s="101"/>
      <c r="E17" s="101"/>
      <c r="F17" s="165"/>
      <c r="G17" s="138"/>
    </row>
    <row r="18" spans="1:7" ht="21.75" customHeight="1">
      <c r="A18" s="169" t="s">
        <v>124</v>
      </c>
      <c r="B18" s="101"/>
      <c r="C18" s="101">
        <v>10</v>
      </c>
      <c r="D18" s="101">
        <v>10</v>
      </c>
      <c r="E18" s="101"/>
      <c r="F18" s="165">
        <f>E18/D18*100</f>
        <v>0</v>
      </c>
      <c r="G18" s="138"/>
    </row>
    <row r="19" spans="1:7" ht="21.75" customHeight="1">
      <c r="A19" s="164" t="s">
        <v>125</v>
      </c>
      <c r="B19" s="101">
        <v>44</v>
      </c>
      <c r="C19" s="101">
        <v>40</v>
      </c>
      <c r="D19" s="101">
        <v>40</v>
      </c>
      <c r="E19" s="101">
        <v>8</v>
      </c>
      <c r="F19" s="165">
        <f>E19/D19*100</f>
        <v>20</v>
      </c>
      <c r="G19" s="138"/>
    </row>
    <row r="20" spans="1:7" ht="16.5" customHeight="1">
      <c r="A20" s="164" t="s">
        <v>126</v>
      </c>
      <c r="B20" s="101"/>
      <c r="C20" s="101"/>
      <c r="D20" s="101"/>
      <c r="E20" s="101"/>
      <c r="F20" s="165"/>
      <c r="G20" s="138"/>
    </row>
    <row r="21" spans="1:7" ht="16.5" customHeight="1">
      <c r="A21" s="170" t="s">
        <v>127</v>
      </c>
      <c r="B21" s="101"/>
      <c r="C21" s="101"/>
      <c r="D21" s="101"/>
      <c r="E21" s="101"/>
      <c r="F21" s="165"/>
      <c r="G21" s="171"/>
    </row>
    <row r="22" spans="1:7" ht="16.5" customHeight="1">
      <c r="A22" s="172" t="s">
        <v>128</v>
      </c>
      <c r="B22" s="101"/>
      <c r="C22" s="101"/>
      <c r="D22" s="101"/>
      <c r="E22" s="101"/>
      <c r="F22" s="165"/>
      <c r="G22" s="171"/>
    </row>
    <row r="23" spans="1:7" ht="16.5" customHeight="1">
      <c r="A23" s="172" t="s">
        <v>129</v>
      </c>
      <c r="B23" s="101"/>
      <c r="C23" s="101"/>
      <c r="D23" s="101"/>
      <c r="E23" s="101"/>
      <c r="F23" s="165"/>
      <c r="G23" s="171"/>
    </row>
    <row r="24" spans="1:7" ht="16.5" customHeight="1">
      <c r="A24" s="164" t="s">
        <v>130</v>
      </c>
      <c r="B24" s="101"/>
      <c r="C24" s="101"/>
      <c r="D24" s="101"/>
      <c r="E24" s="101"/>
      <c r="F24" s="165"/>
      <c r="G24" s="171"/>
    </row>
    <row r="25" spans="1:7" ht="16.5" customHeight="1">
      <c r="A25" s="173" t="s">
        <v>131</v>
      </c>
      <c r="B25" s="101"/>
      <c r="C25" s="101"/>
      <c r="D25" s="101"/>
      <c r="E25" s="101"/>
      <c r="F25" s="165"/>
      <c r="G25" s="171"/>
    </row>
    <row r="26" spans="1:7" ht="16.5" customHeight="1">
      <c r="A26" s="173" t="s">
        <v>132</v>
      </c>
      <c r="B26" s="101"/>
      <c r="C26" s="101"/>
      <c r="D26" s="101"/>
      <c r="E26" s="101"/>
      <c r="F26" s="165"/>
      <c r="G26" s="171"/>
    </row>
    <row r="27" spans="1:7" ht="16.5" customHeight="1">
      <c r="A27" s="173" t="s">
        <v>133</v>
      </c>
      <c r="B27" s="101"/>
      <c r="C27" s="101"/>
      <c r="D27" s="101"/>
      <c r="E27" s="101"/>
      <c r="F27" s="165"/>
      <c r="G27" s="138"/>
    </row>
    <row r="28" spans="1:7" ht="16.5" customHeight="1">
      <c r="A28" s="173" t="s">
        <v>112</v>
      </c>
      <c r="B28" s="101"/>
      <c r="C28" s="101"/>
      <c r="D28" s="101"/>
      <c r="E28" s="101"/>
      <c r="F28" s="165"/>
      <c r="G28" s="138"/>
    </row>
    <row r="29" spans="1:7" ht="16.5" customHeight="1">
      <c r="A29" s="173" t="s">
        <v>134</v>
      </c>
      <c r="B29" s="101">
        <f>SUM(B30:B33)</f>
        <v>234</v>
      </c>
      <c r="C29" s="101">
        <f>SUM(C30:C33)</f>
        <v>0</v>
      </c>
      <c r="D29" s="101">
        <f>SUM(D30,D32,D33)</f>
        <v>7100</v>
      </c>
      <c r="E29" s="101">
        <f>SUM(E30:E33)</f>
        <v>7153</v>
      </c>
      <c r="F29" s="165">
        <f>E29/D29*100</f>
        <v>100.74647887323944</v>
      </c>
      <c r="G29" s="138">
        <f>(E29/B29-1)*100</f>
        <v>2956.837606837607</v>
      </c>
    </row>
    <row r="30" spans="1:7" ht="16.5" customHeight="1">
      <c r="A30" s="164" t="s">
        <v>135</v>
      </c>
      <c r="B30" s="101"/>
      <c r="C30" s="101"/>
      <c r="D30" s="101">
        <v>7100</v>
      </c>
      <c r="E30" s="101"/>
      <c r="F30" s="165">
        <f>E30/D30*100</f>
        <v>0</v>
      </c>
      <c r="G30" s="138"/>
    </row>
    <row r="31" spans="1:7" ht="16.5" customHeight="1">
      <c r="A31" s="164" t="s">
        <v>136</v>
      </c>
      <c r="B31" s="101"/>
      <c r="C31" s="101"/>
      <c r="D31" s="101">
        <v>7100</v>
      </c>
      <c r="E31" s="101">
        <v>7100</v>
      </c>
      <c r="F31" s="165">
        <f>E31/D31*100</f>
        <v>100</v>
      </c>
      <c r="G31" s="138"/>
    </row>
    <row r="32" spans="1:7" ht="16.5" customHeight="1">
      <c r="A32" s="164" t="s">
        <v>137</v>
      </c>
      <c r="B32" s="101">
        <v>4</v>
      </c>
      <c r="C32" s="101"/>
      <c r="D32" s="101"/>
      <c r="E32" s="101">
        <v>2</v>
      </c>
      <c r="F32" s="165"/>
      <c r="G32" s="138">
        <f>(E32/B32-1)*100</f>
        <v>-50</v>
      </c>
    </row>
    <row r="33" spans="1:7" ht="16.5" customHeight="1">
      <c r="A33" s="164" t="s">
        <v>138</v>
      </c>
      <c r="B33" s="101">
        <v>230</v>
      </c>
      <c r="C33" s="101"/>
      <c r="D33" s="101"/>
      <c r="E33" s="101">
        <v>51</v>
      </c>
      <c r="F33" s="165"/>
      <c r="G33" s="138">
        <f>(E33/B33-1)*100</f>
        <v>-77.82608695652173</v>
      </c>
    </row>
    <row r="34" spans="1:7" ht="16.5" customHeight="1">
      <c r="A34" s="173" t="s">
        <v>139</v>
      </c>
      <c r="B34" s="101">
        <v>33</v>
      </c>
      <c r="C34" s="101"/>
      <c r="D34" s="101"/>
      <c r="E34" s="101">
        <v>33</v>
      </c>
      <c r="F34" s="165"/>
      <c r="G34" s="138"/>
    </row>
    <row r="35" spans="1:7" ht="16.5" customHeight="1">
      <c r="A35" s="173" t="s">
        <v>140</v>
      </c>
      <c r="B35" s="101"/>
      <c r="C35" s="101"/>
      <c r="D35" s="101"/>
      <c r="E35" s="101">
        <v>7</v>
      </c>
      <c r="F35" s="165"/>
      <c r="G35" s="138"/>
    </row>
    <row r="36" spans="1:7" ht="16.5" customHeight="1">
      <c r="A36" s="174" t="s">
        <v>141</v>
      </c>
      <c r="B36" s="101">
        <f>SUM(B37:B38)</f>
        <v>3790</v>
      </c>
      <c r="C36" s="101"/>
      <c r="D36" s="101">
        <f>SUM(D37:D38)</f>
        <v>0</v>
      </c>
      <c r="E36" s="101">
        <f>SUM(E37:E38)</f>
        <v>0</v>
      </c>
      <c r="F36" s="165"/>
      <c r="G36" s="138"/>
    </row>
    <row r="37" spans="1:7" ht="16.5" customHeight="1">
      <c r="A37" s="175" t="s">
        <v>142</v>
      </c>
      <c r="B37" s="101">
        <v>3575</v>
      </c>
      <c r="C37" s="101"/>
      <c r="D37" s="101"/>
      <c r="E37" s="101"/>
      <c r="F37" s="165"/>
      <c r="G37" s="138"/>
    </row>
    <row r="38" spans="1:7" ht="16.5" customHeight="1">
      <c r="A38" s="175" t="s">
        <v>143</v>
      </c>
      <c r="B38" s="101">
        <v>215</v>
      </c>
      <c r="C38" s="101"/>
      <c r="D38" s="101"/>
      <c r="E38" s="101"/>
      <c r="F38" s="165"/>
      <c r="G38" s="138"/>
    </row>
    <row r="39" spans="1:7" ht="16.5" customHeight="1">
      <c r="A39" s="176" t="s">
        <v>72</v>
      </c>
      <c r="B39" s="99">
        <f>SUM(B4,B7,B11,B13,B20,B24,B26,B27,B29,B34,B35,B36)</f>
        <v>4608</v>
      </c>
      <c r="C39" s="99">
        <f>SUM(C4,C7,C11,C13,C20,C24,C26,C27,C29,C34,C35)</f>
        <v>1500</v>
      </c>
      <c r="D39" s="99">
        <f>SUM(D4,D7,D11,D13,D20,D24,D26,D27,D29,D34,D35,D36)</f>
        <v>11969</v>
      </c>
      <c r="E39" s="99">
        <f>SUM(E4,E7,E11,E13,E20,E24,E26,E27,E29,E34,E35,E36)</f>
        <v>10869</v>
      </c>
      <c r="F39" s="165">
        <f>E39/D39*100</f>
        <v>90.80959144456513</v>
      </c>
      <c r="G39" s="60">
        <f>(E39/B39-1)*100</f>
        <v>135.87239583333334</v>
      </c>
    </row>
    <row r="40" spans="1:7" ht="16.5" customHeight="1">
      <c r="A40" s="177" t="s">
        <v>144</v>
      </c>
      <c r="B40" s="101">
        <f>SUM(B41,B44:B46)</f>
        <v>1044</v>
      </c>
      <c r="C40" s="101">
        <f>SUM(C41,C44:C46)</f>
        <v>0</v>
      </c>
      <c r="D40" s="101"/>
      <c r="E40" s="101">
        <f>SUM(E41,E44:E46)</f>
        <v>1924</v>
      </c>
      <c r="F40" s="165"/>
      <c r="G40" s="138">
        <f>(E40/B40-1)*100</f>
        <v>84.2911877394636</v>
      </c>
    </row>
    <row r="41" spans="1:7" ht="16.5" customHeight="1">
      <c r="A41" s="164" t="s">
        <v>145</v>
      </c>
      <c r="B41" s="101"/>
      <c r="C41" s="101"/>
      <c r="D41" s="101"/>
      <c r="E41" s="101"/>
      <c r="F41" s="165"/>
      <c r="G41" s="138"/>
    </row>
    <row r="42" spans="1:7" ht="16.5" customHeight="1">
      <c r="A42" s="164" t="s">
        <v>146</v>
      </c>
      <c r="B42" s="101"/>
      <c r="C42" s="101"/>
      <c r="D42" s="101"/>
      <c r="E42" s="101"/>
      <c r="F42" s="165"/>
      <c r="G42" s="138"/>
    </row>
    <row r="43" spans="1:7" ht="16.5" customHeight="1">
      <c r="A43" s="164" t="s">
        <v>147</v>
      </c>
      <c r="B43" s="101"/>
      <c r="C43" s="101"/>
      <c r="D43" s="101"/>
      <c r="E43" s="101"/>
      <c r="F43" s="165"/>
      <c r="G43" s="138"/>
    </row>
    <row r="44" spans="1:7" ht="16.5" customHeight="1">
      <c r="A44" s="164" t="s">
        <v>148</v>
      </c>
      <c r="B44" s="101">
        <v>754</v>
      </c>
      <c r="C44" s="101"/>
      <c r="D44" s="101"/>
      <c r="E44" s="101"/>
      <c r="F44" s="165"/>
      <c r="G44" s="138"/>
    </row>
    <row r="45" spans="1:7" ht="16.5" customHeight="1">
      <c r="A45" s="164" t="s">
        <v>149</v>
      </c>
      <c r="B45" s="101">
        <v>290</v>
      </c>
      <c r="C45" s="101"/>
      <c r="D45" s="101"/>
      <c r="E45" s="226">
        <v>1924</v>
      </c>
      <c r="F45" s="165"/>
      <c r="G45" s="138">
        <f>(E45/B45-1)*100</f>
        <v>563.448275862069</v>
      </c>
    </row>
    <row r="46" spans="1:7" ht="16.5" customHeight="1">
      <c r="A46" s="164" t="s">
        <v>150</v>
      </c>
      <c r="B46" s="101"/>
      <c r="C46" s="101"/>
      <c r="D46" s="101"/>
      <c r="E46" s="101"/>
      <c r="F46" s="165"/>
      <c r="G46" s="138"/>
    </row>
    <row r="47" spans="1:7" ht="16.5" customHeight="1">
      <c r="A47" s="178" t="s">
        <v>151</v>
      </c>
      <c r="B47" s="179">
        <f>SUM(B39,B40)</f>
        <v>5652</v>
      </c>
      <c r="C47" s="179">
        <f>SUM(C39,C40)</f>
        <v>1500</v>
      </c>
      <c r="D47" s="179">
        <f>SUM(D39,D40)</f>
        <v>11969</v>
      </c>
      <c r="E47" s="227">
        <f>SUM(E39,E40)</f>
        <v>12793</v>
      </c>
      <c r="F47" s="165">
        <f>E47/D47*100</f>
        <v>106.88445149970758</v>
      </c>
      <c r="G47" s="180">
        <f>(E47/B47-1)*100</f>
        <v>126.3446567586695</v>
      </c>
    </row>
  </sheetData>
  <sheetProtection/>
  <mergeCells count="2">
    <mergeCell ref="A1:G1"/>
    <mergeCell ref="C2:G2"/>
  </mergeCells>
  <printOptions horizontalCentered="1"/>
  <pageMargins left="0.6299212598425197" right="0.1968503937007874" top="0.5118110236220472" bottom="0.3937007874015748" header="0.35433070866141736" footer="0.31496062992125984"/>
  <pageSetup horizontalDpi="600" verticalDpi="600" orientation="portrait" paperSize="9" scale="9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40.125" style="181" customWidth="1"/>
    <col min="2" max="2" width="8.50390625" style="85" customWidth="1"/>
    <col min="3" max="3" width="7.375" style="85" customWidth="1"/>
    <col min="4" max="4" width="7.75390625" style="85" customWidth="1"/>
    <col min="5" max="5" width="8.25390625" style="85" customWidth="1"/>
    <col min="6" max="6" width="9.625" style="85" customWidth="1"/>
    <col min="7" max="7" width="8.875" style="85" customWidth="1"/>
  </cols>
  <sheetData>
    <row r="1" spans="1:2" ht="24" customHeight="1">
      <c r="A1" s="182"/>
      <c r="B1" s="183"/>
    </row>
    <row r="2" spans="1:7" ht="24" customHeight="1">
      <c r="A2" s="416" t="s">
        <v>1132</v>
      </c>
      <c r="B2" s="416"/>
      <c r="C2" s="416"/>
      <c r="D2" s="416"/>
      <c r="E2" s="416"/>
      <c r="F2" s="416"/>
      <c r="G2" s="416"/>
    </row>
    <row r="3" spans="1:7" ht="16.5" customHeight="1">
      <c r="A3" s="184" t="s">
        <v>1131</v>
      </c>
      <c r="B3" s="161"/>
      <c r="C3" s="161"/>
      <c r="D3" s="161"/>
      <c r="E3" s="417" t="s">
        <v>3</v>
      </c>
      <c r="F3" s="417"/>
      <c r="G3" s="417"/>
    </row>
    <row r="4" spans="1:7" ht="44.25" customHeight="1">
      <c r="A4" s="185" t="s">
        <v>4</v>
      </c>
      <c r="B4" s="186" t="s">
        <v>5</v>
      </c>
      <c r="C4" s="186" t="s">
        <v>74</v>
      </c>
      <c r="D4" s="187" t="s">
        <v>75</v>
      </c>
      <c r="E4" s="187" t="s">
        <v>76</v>
      </c>
      <c r="F4" s="187" t="s">
        <v>77</v>
      </c>
      <c r="G4" s="187" t="s">
        <v>78</v>
      </c>
    </row>
    <row r="5" spans="1:7" ht="22.5" customHeight="1">
      <c r="A5" s="188" t="s">
        <v>79</v>
      </c>
      <c r="B5" s="61"/>
      <c r="C5" s="75"/>
      <c r="D5" s="75"/>
      <c r="E5" s="61"/>
      <c r="F5" s="189"/>
      <c r="G5" s="189"/>
    </row>
    <row r="6" spans="1:7" ht="22.5" customHeight="1">
      <c r="A6" s="188" t="s">
        <v>80</v>
      </c>
      <c r="B6" s="61"/>
      <c r="C6" s="75"/>
      <c r="D6" s="75"/>
      <c r="E6" s="61"/>
      <c r="F6" s="189"/>
      <c r="G6" s="189"/>
    </row>
    <row r="7" spans="1:7" ht="22.5" customHeight="1">
      <c r="A7" s="188" t="s">
        <v>81</v>
      </c>
      <c r="B7" s="61"/>
      <c r="C7" s="75"/>
      <c r="D7" s="75"/>
      <c r="E7" s="61"/>
      <c r="F7" s="189"/>
      <c r="G7" s="189"/>
    </row>
    <row r="8" spans="1:7" ht="22.5" customHeight="1">
      <c r="A8" s="188" t="s">
        <v>82</v>
      </c>
      <c r="B8" s="61"/>
      <c r="C8" s="75"/>
      <c r="D8" s="75"/>
      <c r="E8" s="61"/>
      <c r="F8" s="189"/>
      <c r="G8" s="189"/>
    </row>
    <row r="9" spans="1:7" ht="22.5" customHeight="1">
      <c r="A9" s="188" t="s">
        <v>83</v>
      </c>
      <c r="B9" s="61">
        <v>1355</v>
      </c>
      <c r="C9" s="75">
        <v>1450</v>
      </c>
      <c r="D9" s="75">
        <v>4819</v>
      </c>
      <c r="E9" s="223">
        <v>4818</v>
      </c>
      <c r="F9" s="189">
        <f>E9/D9*100</f>
        <v>99.97924880680638</v>
      </c>
      <c r="G9" s="189">
        <f>(E9/B9-1)*100</f>
        <v>255.57195571955717</v>
      </c>
    </row>
    <row r="10" spans="1:7" ht="22.5" customHeight="1">
      <c r="A10" s="188" t="s">
        <v>84</v>
      </c>
      <c r="B10" s="61"/>
      <c r="C10" s="75"/>
      <c r="D10" s="75"/>
      <c r="E10" s="75"/>
      <c r="F10" s="189"/>
      <c r="G10" s="189"/>
    </row>
    <row r="11" spans="1:7" ht="22.5" customHeight="1">
      <c r="A11" s="188" t="s">
        <v>85</v>
      </c>
      <c r="B11" s="61"/>
      <c r="C11" s="75"/>
      <c r="D11" s="75"/>
      <c r="E11" s="75"/>
      <c r="F11" s="189"/>
      <c r="G11" s="189"/>
    </row>
    <row r="12" spans="1:7" ht="22.5" customHeight="1">
      <c r="A12" s="188" t="s">
        <v>86</v>
      </c>
      <c r="B12" s="61">
        <v>10</v>
      </c>
      <c r="C12" s="75">
        <v>10</v>
      </c>
      <c r="D12" s="75">
        <v>2</v>
      </c>
      <c r="E12" s="75">
        <v>2</v>
      </c>
      <c r="F12" s="189">
        <f>E12/D12*100</f>
        <v>100</v>
      </c>
      <c r="G12" s="189">
        <f>(E12/B12-1)*100</f>
        <v>-80</v>
      </c>
    </row>
    <row r="13" spans="1:7" ht="22.5" customHeight="1">
      <c r="A13" s="188" t="s">
        <v>87</v>
      </c>
      <c r="B13" s="61"/>
      <c r="C13" s="75"/>
      <c r="D13" s="75"/>
      <c r="E13" s="75"/>
      <c r="F13" s="189"/>
      <c r="G13" s="189"/>
    </row>
    <row r="14" spans="1:7" ht="22.5" customHeight="1">
      <c r="A14" s="188" t="s">
        <v>88</v>
      </c>
      <c r="B14" s="61"/>
      <c r="C14" s="75"/>
      <c r="D14" s="75"/>
      <c r="E14" s="75"/>
      <c r="F14" s="189"/>
      <c r="G14" s="189"/>
    </row>
    <row r="15" spans="1:7" ht="22.5" customHeight="1">
      <c r="A15" s="188" t="s">
        <v>89</v>
      </c>
      <c r="B15" s="61"/>
      <c r="C15" s="75"/>
      <c r="D15" s="75"/>
      <c r="E15" s="75"/>
      <c r="F15" s="189"/>
      <c r="G15" s="189"/>
    </row>
    <row r="16" spans="1:7" ht="22.5" customHeight="1">
      <c r="A16" s="188" t="s">
        <v>90</v>
      </c>
      <c r="B16" s="61">
        <v>43</v>
      </c>
      <c r="C16" s="75">
        <v>40</v>
      </c>
      <c r="D16" s="75">
        <v>31</v>
      </c>
      <c r="E16" s="75">
        <v>31</v>
      </c>
      <c r="F16" s="189">
        <f>E16/D16*100</f>
        <v>100</v>
      </c>
      <c r="G16" s="189"/>
    </row>
    <row r="17" spans="1:7" ht="33.75" customHeight="1">
      <c r="A17" s="188" t="s">
        <v>91</v>
      </c>
      <c r="B17" s="61"/>
      <c r="C17" s="75"/>
      <c r="D17" s="75"/>
      <c r="E17" s="61"/>
      <c r="F17" s="189"/>
      <c r="G17" s="189"/>
    </row>
    <row r="18" spans="1:7" ht="22.5" customHeight="1">
      <c r="A18" s="188" t="s">
        <v>92</v>
      </c>
      <c r="B18" s="61"/>
      <c r="C18" s="75"/>
      <c r="D18" s="75"/>
      <c r="E18" s="61"/>
      <c r="F18" s="189"/>
      <c r="G18" s="189"/>
    </row>
    <row r="19" spans="1:7" ht="22.5" customHeight="1">
      <c r="A19" s="188" t="s">
        <v>93</v>
      </c>
      <c r="B19" s="61"/>
      <c r="C19" s="75"/>
      <c r="D19" s="75"/>
      <c r="E19" s="61"/>
      <c r="F19" s="189"/>
      <c r="G19" s="189"/>
    </row>
    <row r="20" spans="1:7" ht="22.5" customHeight="1">
      <c r="A20" s="185" t="s">
        <v>94</v>
      </c>
      <c r="B20" s="64">
        <f>SUM(B5:B18)</f>
        <v>1408</v>
      </c>
      <c r="C20" s="64">
        <f>SUM(C5:C18)</f>
        <v>1500</v>
      </c>
      <c r="D20" s="64">
        <f>SUM(D5:D18)</f>
        <v>4852</v>
      </c>
      <c r="E20" s="224">
        <f>SUM(E5:E18)</f>
        <v>4851</v>
      </c>
      <c r="F20" s="189">
        <f>E20/D20*100</f>
        <v>99.97938994229185</v>
      </c>
      <c r="G20" s="190">
        <f>(E20/B20-1)*100</f>
        <v>244.53125</v>
      </c>
    </row>
    <row r="21" spans="1:7" ht="22.5" customHeight="1">
      <c r="A21" s="191" t="s">
        <v>95</v>
      </c>
      <c r="B21" s="64">
        <f>SUM(B22,B25,B26,B28:B29)</f>
        <v>4244</v>
      </c>
      <c r="C21" s="64">
        <f>SUM(C22,C25,C26,C28:C29)</f>
        <v>0</v>
      </c>
      <c r="D21" s="64">
        <f>SUM(D22,D25,D26,D28:D29)</f>
        <v>7100</v>
      </c>
      <c r="E21" s="64">
        <f>SUM(E22,E25,E26,E28:E29)</f>
        <v>7942</v>
      </c>
      <c r="F21" s="189">
        <f>E21/D21*100</f>
        <v>111.85915492957747</v>
      </c>
      <c r="G21" s="190">
        <f>(E21/B21-1)*100</f>
        <v>87.13477851083884</v>
      </c>
    </row>
    <row r="22" spans="1:7" ht="22.5" customHeight="1">
      <c r="A22" s="192" t="s">
        <v>96</v>
      </c>
      <c r="B22" s="61">
        <f>SUM(B23:B24)</f>
        <v>4045</v>
      </c>
      <c r="C22" s="61">
        <f>SUM(C23:C24)</f>
        <v>0</v>
      </c>
      <c r="D22" s="61">
        <f>SUM(D23:D24)</f>
        <v>0</v>
      </c>
      <c r="E22" s="225">
        <f>SUM(E23:E24)</f>
        <v>552</v>
      </c>
      <c r="F22" s="189"/>
      <c r="G22" s="189">
        <f>(E22/B22-1)*100</f>
        <v>-86.35352286773794</v>
      </c>
    </row>
    <row r="23" spans="1:7" ht="22.5" customHeight="1">
      <c r="A23" s="192" t="s">
        <v>97</v>
      </c>
      <c r="B23" s="61">
        <v>255</v>
      </c>
      <c r="C23" s="61"/>
      <c r="D23" s="61"/>
      <c r="E23" s="225">
        <v>552</v>
      </c>
      <c r="F23" s="189"/>
      <c r="G23" s="189">
        <f>(E23/B23-1)*100</f>
        <v>116.4705882352941</v>
      </c>
    </row>
    <row r="24" spans="1:7" ht="22.5" customHeight="1">
      <c r="A24" s="192" t="s">
        <v>98</v>
      </c>
      <c r="B24" s="61">
        <v>3790</v>
      </c>
      <c r="C24" s="61"/>
      <c r="D24" s="61"/>
      <c r="E24" s="61"/>
      <c r="F24" s="189"/>
      <c r="G24" s="189"/>
    </row>
    <row r="25" spans="1:7" ht="22.5" customHeight="1">
      <c r="A25" s="192" t="s">
        <v>99</v>
      </c>
      <c r="B25" s="61">
        <v>199</v>
      </c>
      <c r="C25" s="61"/>
      <c r="D25" s="61"/>
      <c r="E25" s="61">
        <v>290</v>
      </c>
      <c r="F25" s="189"/>
      <c r="G25" s="189">
        <f>(E25/B25-1)*100</f>
        <v>45.728643216080414</v>
      </c>
    </row>
    <row r="26" spans="1:7" ht="22.5" customHeight="1">
      <c r="A26" s="192" t="s">
        <v>100</v>
      </c>
      <c r="B26" s="61"/>
      <c r="C26" s="61"/>
      <c r="D26" s="61"/>
      <c r="E26" s="61"/>
      <c r="F26" s="189"/>
      <c r="G26" s="189"/>
    </row>
    <row r="27" spans="1:7" ht="22.5" customHeight="1">
      <c r="A27" s="192" t="s">
        <v>101</v>
      </c>
      <c r="B27" s="61"/>
      <c r="C27" s="61"/>
      <c r="D27" s="61"/>
      <c r="E27" s="61"/>
      <c r="F27" s="189"/>
      <c r="G27" s="189"/>
    </row>
    <row r="28" spans="1:7" ht="22.5" customHeight="1">
      <c r="A28" s="193" t="s">
        <v>102</v>
      </c>
      <c r="B28" s="61"/>
      <c r="C28" s="61"/>
      <c r="D28" s="61"/>
      <c r="E28" s="61"/>
      <c r="F28" s="189"/>
      <c r="G28" s="189"/>
    </row>
    <row r="29" spans="1:7" ht="22.5" customHeight="1">
      <c r="A29" s="193" t="s">
        <v>103</v>
      </c>
      <c r="B29" s="61">
        <v>0</v>
      </c>
      <c r="C29" s="61"/>
      <c r="D29" s="61">
        <v>7100</v>
      </c>
      <c r="E29" s="61">
        <v>7100</v>
      </c>
      <c r="F29" s="189">
        <f>E29/D29*100</f>
        <v>100</v>
      </c>
      <c r="G29" s="61"/>
    </row>
    <row r="30" spans="1:7" ht="22.5" customHeight="1">
      <c r="A30" s="185" t="s">
        <v>104</v>
      </c>
      <c r="B30" s="64">
        <f>SUM(B20,B21)</f>
        <v>5652</v>
      </c>
      <c r="C30" s="64">
        <f>SUM(C20,C21)</f>
        <v>1500</v>
      </c>
      <c r="D30" s="64">
        <f>SUM(D20,D21)</f>
        <v>11952</v>
      </c>
      <c r="E30" s="224">
        <f>SUM(E20,E21)</f>
        <v>12793</v>
      </c>
      <c r="F30" s="189">
        <f>E30/D30*100</f>
        <v>107.03647925033468</v>
      </c>
      <c r="G30" s="190">
        <f>(E30/B30-1)*100</f>
        <v>126.3446567586695</v>
      </c>
    </row>
  </sheetData>
  <sheetProtection/>
  <mergeCells count="2">
    <mergeCell ref="A2:G2"/>
    <mergeCell ref="E3:G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5.75390625" style="0" customWidth="1"/>
    <col min="2" max="2" width="7.75390625" style="85" customWidth="1"/>
    <col min="3" max="3" width="8.00390625" style="85" customWidth="1"/>
    <col min="4" max="4" width="7.75390625" style="85" customWidth="1"/>
    <col min="5" max="5" width="7.625" style="85" customWidth="1"/>
    <col min="6" max="6" width="7.75390625" style="85" customWidth="1"/>
    <col min="7" max="7" width="9.25390625" style="85" customWidth="1"/>
  </cols>
  <sheetData>
    <row r="1" spans="1:7" ht="20.25" customHeight="1">
      <c r="A1" s="418" t="s">
        <v>1134</v>
      </c>
      <c r="B1" s="418"/>
      <c r="C1" s="418"/>
      <c r="D1" s="418"/>
      <c r="E1" s="418"/>
      <c r="F1" s="418"/>
      <c r="G1" s="418"/>
    </row>
    <row r="2" spans="1:7" ht="16.5" customHeight="1" thickBot="1">
      <c r="A2" t="s">
        <v>1133</v>
      </c>
      <c r="B2" s="161"/>
      <c r="C2" s="419" t="s">
        <v>3</v>
      </c>
      <c r="D2" s="419"/>
      <c r="E2" s="419"/>
      <c r="F2" s="419"/>
      <c r="G2" s="419"/>
    </row>
    <row r="3" spans="1:7" ht="42" customHeight="1">
      <c r="A3" s="162" t="s">
        <v>106</v>
      </c>
      <c r="B3" s="163" t="s">
        <v>107</v>
      </c>
      <c r="C3" s="55" t="s">
        <v>108</v>
      </c>
      <c r="D3" s="55" t="s">
        <v>75</v>
      </c>
      <c r="E3" s="55" t="s">
        <v>109</v>
      </c>
      <c r="F3" s="55" t="s">
        <v>77</v>
      </c>
      <c r="G3" s="56" t="s">
        <v>78</v>
      </c>
    </row>
    <row r="4" spans="1:7" ht="16.5" customHeight="1">
      <c r="A4" s="164" t="s">
        <v>110</v>
      </c>
      <c r="B4" s="101">
        <f>SUM(B5:B6)</f>
        <v>12</v>
      </c>
      <c r="C4" s="101">
        <f>SUM(C5:C6)</f>
        <v>0</v>
      </c>
      <c r="D4" s="101">
        <f>SUM(D5:D6)</f>
        <v>0</v>
      </c>
      <c r="E4" s="101">
        <f>SUM(E5:E6)</f>
        <v>0</v>
      </c>
      <c r="F4" s="165"/>
      <c r="G4" s="138"/>
    </row>
    <row r="5" spans="1:7" ht="33.75" customHeight="1">
      <c r="A5" s="164" t="s">
        <v>111</v>
      </c>
      <c r="B5" s="101">
        <v>1</v>
      </c>
      <c r="C5" s="101"/>
      <c r="D5" s="101"/>
      <c r="E5" s="101"/>
      <c r="F5" s="165"/>
      <c r="G5" s="138"/>
    </row>
    <row r="6" spans="1:7" ht="18.75" customHeight="1">
      <c r="A6" s="164" t="s">
        <v>112</v>
      </c>
      <c r="B6" s="101">
        <v>11</v>
      </c>
      <c r="C6" s="101"/>
      <c r="D6" s="101"/>
      <c r="E6" s="101"/>
      <c r="F6" s="165"/>
      <c r="G6" s="138"/>
    </row>
    <row r="7" spans="1:7" ht="16.5" customHeight="1">
      <c r="A7" s="164" t="s">
        <v>113</v>
      </c>
      <c r="B7" s="101"/>
      <c r="C7" s="101"/>
      <c r="D7" s="101"/>
      <c r="E7" s="166">
        <f>SUM(E8)</f>
        <v>367</v>
      </c>
      <c r="F7" s="165"/>
      <c r="G7" s="138"/>
    </row>
    <row r="8" spans="1:7" ht="16.5" customHeight="1">
      <c r="A8" s="164" t="s">
        <v>114</v>
      </c>
      <c r="B8" s="101"/>
      <c r="C8" s="101"/>
      <c r="D8" s="101"/>
      <c r="E8" s="166">
        <f>SUM(E9:E10)</f>
        <v>367</v>
      </c>
      <c r="F8" s="165"/>
      <c r="G8" s="138"/>
    </row>
    <row r="9" spans="1:7" ht="16.5" customHeight="1">
      <c r="A9" s="164" t="s">
        <v>115</v>
      </c>
      <c r="B9" s="101"/>
      <c r="C9" s="101"/>
      <c r="D9" s="101"/>
      <c r="E9" s="167">
        <v>157</v>
      </c>
      <c r="F9" s="165"/>
      <c r="G9" s="138"/>
    </row>
    <row r="10" spans="1:7" ht="16.5" customHeight="1">
      <c r="A10" s="164" t="s">
        <v>116</v>
      </c>
      <c r="B10" s="101"/>
      <c r="C10" s="101"/>
      <c r="D10" s="101"/>
      <c r="E10" s="167">
        <v>210</v>
      </c>
      <c r="F10" s="165"/>
      <c r="G10" s="138"/>
    </row>
    <row r="11" spans="1:7" ht="16.5" customHeight="1">
      <c r="A11" s="164" t="s">
        <v>117</v>
      </c>
      <c r="B11" s="101"/>
      <c r="C11" s="101"/>
      <c r="D11" s="101"/>
      <c r="E11" s="101"/>
      <c r="F11" s="165"/>
      <c r="G11" s="138"/>
    </row>
    <row r="12" spans="1:7" ht="16.5" customHeight="1">
      <c r="A12" s="164" t="s">
        <v>118</v>
      </c>
      <c r="B12" s="101"/>
      <c r="C12" s="101"/>
      <c r="D12" s="101"/>
      <c r="E12" s="101"/>
      <c r="F12" s="165"/>
      <c r="G12" s="138"/>
    </row>
    <row r="13" spans="1:7" ht="16.5" customHeight="1">
      <c r="A13" s="164" t="s">
        <v>119</v>
      </c>
      <c r="B13" s="101">
        <f>SUM(B14:B19)</f>
        <v>539</v>
      </c>
      <c r="C13" s="101">
        <f>SUM(C14:C19)</f>
        <v>1500</v>
      </c>
      <c r="D13" s="101">
        <f>SUM(D14:D19)</f>
        <v>4869</v>
      </c>
      <c r="E13" s="101">
        <f>SUM(E14:E19)</f>
        <v>3309</v>
      </c>
      <c r="F13" s="165">
        <f>E13/D13*100</f>
        <v>67.96056685150955</v>
      </c>
      <c r="G13" s="138">
        <f>(E13/B13-1)*100</f>
        <v>513.9146567717996</v>
      </c>
    </row>
    <row r="14" spans="1:7" ht="21.75" customHeight="1">
      <c r="A14" s="168" t="s">
        <v>120</v>
      </c>
      <c r="B14" s="101">
        <v>495</v>
      </c>
      <c r="C14" s="101">
        <v>1450</v>
      </c>
      <c r="D14" s="101">
        <v>4819</v>
      </c>
      <c r="E14" s="101">
        <v>3301</v>
      </c>
      <c r="F14" s="165">
        <f>E14/D14*100</f>
        <v>68.49968873210209</v>
      </c>
      <c r="G14" s="138">
        <f>(E14/B14-1)*100</f>
        <v>566.8686868686868</v>
      </c>
    </row>
    <row r="15" spans="1:7" ht="21.75" customHeight="1">
      <c r="A15" s="164" t="s">
        <v>121</v>
      </c>
      <c r="B15" s="101"/>
      <c r="C15" s="101"/>
      <c r="D15" s="101"/>
      <c r="E15" s="101"/>
      <c r="F15" s="165"/>
      <c r="G15" s="138"/>
    </row>
    <row r="16" spans="1:7" ht="21.75" customHeight="1">
      <c r="A16" s="164" t="s">
        <v>122</v>
      </c>
      <c r="B16" s="101"/>
      <c r="C16" s="101"/>
      <c r="D16" s="101"/>
      <c r="E16" s="101"/>
      <c r="F16" s="165"/>
      <c r="G16" s="138"/>
    </row>
    <row r="17" spans="1:7" ht="21.75" customHeight="1">
      <c r="A17" s="164" t="s">
        <v>123</v>
      </c>
      <c r="B17" s="101"/>
      <c r="C17" s="101"/>
      <c r="D17" s="101"/>
      <c r="E17" s="101"/>
      <c r="F17" s="165"/>
      <c r="G17" s="138"/>
    </row>
    <row r="18" spans="1:7" ht="21.75" customHeight="1">
      <c r="A18" s="169" t="s">
        <v>124</v>
      </c>
      <c r="B18" s="101"/>
      <c r="C18" s="101">
        <v>10</v>
      </c>
      <c r="D18" s="101">
        <v>10</v>
      </c>
      <c r="E18" s="101"/>
      <c r="F18" s="165">
        <f>E18/D18*100</f>
        <v>0</v>
      </c>
      <c r="G18" s="138"/>
    </row>
    <row r="19" spans="1:7" ht="21.75" customHeight="1">
      <c r="A19" s="164" t="s">
        <v>125</v>
      </c>
      <c r="B19" s="101">
        <v>44</v>
      </c>
      <c r="C19" s="101">
        <v>40</v>
      </c>
      <c r="D19" s="101">
        <v>40</v>
      </c>
      <c r="E19" s="101">
        <v>8</v>
      </c>
      <c r="F19" s="165">
        <f>E19/D19*100</f>
        <v>20</v>
      </c>
      <c r="G19" s="138"/>
    </row>
    <row r="20" spans="1:7" ht="16.5" customHeight="1">
      <c r="A20" s="164" t="s">
        <v>126</v>
      </c>
      <c r="B20" s="101"/>
      <c r="C20" s="101"/>
      <c r="D20" s="101"/>
      <c r="E20" s="101"/>
      <c r="F20" s="165"/>
      <c r="G20" s="138"/>
    </row>
    <row r="21" spans="1:7" ht="16.5" customHeight="1">
      <c r="A21" s="170" t="s">
        <v>127</v>
      </c>
      <c r="B21" s="101"/>
      <c r="C21" s="101"/>
      <c r="D21" s="101"/>
      <c r="E21" s="101"/>
      <c r="F21" s="165"/>
      <c r="G21" s="171"/>
    </row>
    <row r="22" spans="1:7" ht="16.5" customHeight="1">
      <c r="A22" s="172" t="s">
        <v>128</v>
      </c>
      <c r="B22" s="101"/>
      <c r="C22" s="101"/>
      <c r="D22" s="101"/>
      <c r="E22" s="101"/>
      <c r="F22" s="165"/>
      <c r="G22" s="171"/>
    </row>
    <row r="23" spans="1:7" ht="16.5" customHeight="1">
      <c r="A23" s="172" t="s">
        <v>129</v>
      </c>
      <c r="B23" s="101"/>
      <c r="C23" s="101"/>
      <c r="D23" s="101"/>
      <c r="E23" s="101"/>
      <c r="F23" s="165"/>
      <c r="G23" s="171"/>
    </row>
    <row r="24" spans="1:7" ht="16.5" customHeight="1">
      <c r="A24" s="164" t="s">
        <v>130</v>
      </c>
      <c r="B24" s="101"/>
      <c r="C24" s="101"/>
      <c r="D24" s="101"/>
      <c r="E24" s="101"/>
      <c r="F24" s="165"/>
      <c r="G24" s="171"/>
    </row>
    <row r="25" spans="1:7" ht="16.5" customHeight="1">
      <c r="A25" s="173" t="s">
        <v>131</v>
      </c>
      <c r="B25" s="101"/>
      <c r="C25" s="101"/>
      <c r="D25" s="101"/>
      <c r="E25" s="101"/>
      <c r="F25" s="165"/>
      <c r="G25" s="171"/>
    </row>
    <row r="26" spans="1:7" ht="16.5" customHeight="1">
      <c r="A26" s="173" t="s">
        <v>132</v>
      </c>
      <c r="B26" s="101"/>
      <c r="C26" s="101"/>
      <c r="D26" s="101"/>
      <c r="E26" s="101"/>
      <c r="F26" s="165"/>
      <c r="G26" s="171"/>
    </row>
    <row r="27" spans="1:7" ht="16.5" customHeight="1">
      <c r="A27" s="173" t="s">
        <v>133</v>
      </c>
      <c r="B27" s="101"/>
      <c r="C27" s="101"/>
      <c r="D27" s="101"/>
      <c r="E27" s="101"/>
      <c r="F27" s="165"/>
      <c r="G27" s="138"/>
    </row>
    <row r="28" spans="1:7" ht="16.5" customHeight="1">
      <c r="A28" s="173" t="s">
        <v>112</v>
      </c>
      <c r="B28" s="101"/>
      <c r="C28" s="101"/>
      <c r="D28" s="101"/>
      <c r="E28" s="101"/>
      <c r="F28" s="165"/>
      <c r="G28" s="138"/>
    </row>
    <row r="29" spans="1:7" ht="16.5" customHeight="1">
      <c r="A29" s="173" t="s">
        <v>134</v>
      </c>
      <c r="B29" s="101">
        <f>SUM(B30:B33)</f>
        <v>234</v>
      </c>
      <c r="C29" s="101">
        <f>SUM(C30:C33)</f>
        <v>0</v>
      </c>
      <c r="D29" s="101">
        <f>SUM(D30,D32,D33)</f>
        <v>7100</v>
      </c>
      <c r="E29" s="101">
        <f>SUM(E30:E33)</f>
        <v>7153</v>
      </c>
      <c r="F29" s="165">
        <f>E29/D29*100</f>
        <v>100.74647887323944</v>
      </c>
      <c r="G29" s="138">
        <f>(E29/B29-1)*100</f>
        <v>2956.837606837607</v>
      </c>
    </row>
    <row r="30" spans="1:7" ht="16.5" customHeight="1">
      <c r="A30" s="164" t="s">
        <v>135</v>
      </c>
      <c r="B30" s="101"/>
      <c r="C30" s="101"/>
      <c r="D30" s="101">
        <v>7100</v>
      </c>
      <c r="E30" s="101"/>
      <c r="F30" s="165">
        <f>E30/D30*100</f>
        <v>0</v>
      </c>
      <c r="G30" s="138"/>
    </row>
    <row r="31" spans="1:7" ht="16.5" customHeight="1">
      <c r="A31" s="164" t="s">
        <v>136</v>
      </c>
      <c r="B31" s="101"/>
      <c r="C31" s="101"/>
      <c r="D31" s="101">
        <v>7100</v>
      </c>
      <c r="E31" s="101">
        <v>7100</v>
      </c>
      <c r="F31" s="165">
        <f>E31/D31*100</f>
        <v>100</v>
      </c>
      <c r="G31" s="138"/>
    </row>
    <row r="32" spans="1:7" ht="16.5" customHeight="1">
      <c r="A32" s="164" t="s">
        <v>137</v>
      </c>
      <c r="B32" s="101">
        <v>4</v>
      </c>
      <c r="C32" s="101"/>
      <c r="D32" s="101"/>
      <c r="E32" s="101">
        <v>2</v>
      </c>
      <c r="F32" s="165"/>
      <c r="G32" s="138">
        <f>(E32/B32-1)*100</f>
        <v>-50</v>
      </c>
    </row>
    <row r="33" spans="1:7" ht="16.5" customHeight="1">
      <c r="A33" s="164" t="s">
        <v>138</v>
      </c>
      <c r="B33" s="101">
        <v>230</v>
      </c>
      <c r="C33" s="101"/>
      <c r="D33" s="101"/>
      <c r="E33" s="101">
        <v>51</v>
      </c>
      <c r="F33" s="165"/>
      <c r="G33" s="138">
        <f>(E33/B33-1)*100</f>
        <v>-77.82608695652173</v>
      </c>
    </row>
    <row r="34" spans="1:7" ht="16.5" customHeight="1">
      <c r="A34" s="173" t="s">
        <v>139</v>
      </c>
      <c r="B34" s="101">
        <v>33</v>
      </c>
      <c r="C34" s="101"/>
      <c r="D34" s="101"/>
      <c r="E34" s="101">
        <v>33</v>
      </c>
      <c r="F34" s="165"/>
      <c r="G34" s="138"/>
    </row>
    <row r="35" spans="1:7" ht="16.5" customHeight="1">
      <c r="A35" s="173" t="s">
        <v>140</v>
      </c>
      <c r="B35" s="101"/>
      <c r="C35" s="101"/>
      <c r="D35" s="101"/>
      <c r="E35" s="101">
        <v>7</v>
      </c>
      <c r="F35" s="165"/>
      <c r="G35" s="138"/>
    </row>
    <row r="36" spans="1:7" ht="16.5" customHeight="1">
      <c r="A36" s="174" t="s">
        <v>141</v>
      </c>
      <c r="B36" s="101">
        <f>SUM(B37:B38)</f>
        <v>3790</v>
      </c>
      <c r="C36" s="101"/>
      <c r="D36" s="101">
        <f>SUM(D37:D38)</f>
        <v>0</v>
      </c>
      <c r="E36" s="101">
        <f>SUM(E37:E38)</f>
        <v>0</v>
      </c>
      <c r="F36" s="165"/>
      <c r="G36" s="138"/>
    </row>
    <row r="37" spans="1:7" ht="16.5" customHeight="1">
      <c r="A37" s="175" t="s">
        <v>142</v>
      </c>
      <c r="B37" s="101">
        <v>3575</v>
      </c>
      <c r="C37" s="101"/>
      <c r="D37" s="101"/>
      <c r="E37" s="101"/>
      <c r="F37" s="165"/>
      <c r="G37" s="138"/>
    </row>
    <row r="38" spans="1:7" ht="16.5" customHeight="1">
      <c r="A38" s="175" t="s">
        <v>143</v>
      </c>
      <c r="B38" s="101">
        <v>215</v>
      </c>
      <c r="C38" s="101"/>
      <c r="D38" s="101"/>
      <c r="E38" s="101"/>
      <c r="F38" s="165"/>
      <c r="G38" s="138"/>
    </row>
    <row r="39" spans="1:7" ht="16.5" customHeight="1">
      <c r="A39" s="176" t="s">
        <v>72</v>
      </c>
      <c r="B39" s="99">
        <f>SUM(B4,B7,B11,B13,B20,B24,B26,B27,B29,B34,B35,B36)</f>
        <v>4608</v>
      </c>
      <c r="C39" s="99">
        <f>SUM(C4,C7,C11,C13,C20,C24,C26,C27,C29,C34,C35)</f>
        <v>1500</v>
      </c>
      <c r="D39" s="99">
        <f>SUM(D4,D7,D11,D13,D20,D24,D26,D27,D29,D34,D35,D36)</f>
        <v>11969</v>
      </c>
      <c r="E39" s="99">
        <f>SUM(E4,E7,E11,E13,E20,E24,E26,E27,E29,E34,E35,E36)</f>
        <v>10869</v>
      </c>
      <c r="F39" s="165">
        <f>E39/D39*100</f>
        <v>90.80959144456513</v>
      </c>
      <c r="G39" s="60">
        <f>(E39/B39-1)*100</f>
        <v>135.87239583333334</v>
      </c>
    </row>
    <row r="40" spans="1:7" ht="16.5" customHeight="1">
      <c r="A40" s="177" t="s">
        <v>144</v>
      </c>
      <c r="B40" s="101">
        <f>SUM(B41,B44:B46)</f>
        <v>1044</v>
      </c>
      <c r="C40" s="101">
        <f>SUM(C41,C44:C46)</f>
        <v>0</v>
      </c>
      <c r="D40" s="101"/>
      <c r="E40" s="101">
        <f>SUM(E41,E44:E46)</f>
        <v>1924</v>
      </c>
      <c r="F40" s="165"/>
      <c r="G40" s="138">
        <f>(E40/B40-1)*100</f>
        <v>84.2911877394636</v>
      </c>
    </row>
    <row r="41" spans="1:7" ht="16.5" customHeight="1">
      <c r="A41" s="164" t="s">
        <v>145</v>
      </c>
      <c r="B41" s="101"/>
      <c r="C41" s="101"/>
      <c r="D41" s="101"/>
      <c r="E41" s="101"/>
      <c r="F41" s="165"/>
      <c r="G41" s="138"/>
    </row>
    <row r="42" spans="1:7" ht="16.5" customHeight="1">
      <c r="A42" s="164" t="s">
        <v>146</v>
      </c>
      <c r="B42" s="101"/>
      <c r="C42" s="101"/>
      <c r="D42" s="101"/>
      <c r="E42" s="101"/>
      <c r="F42" s="165"/>
      <c r="G42" s="138"/>
    </row>
    <row r="43" spans="1:7" ht="16.5" customHeight="1">
      <c r="A43" s="164" t="s">
        <v>147</v>
      </c>
      <c r="B43" s="101"/>
      <c r="C43" s="101"/>
      <c r="D43" s="101"/>
      <c r="E43" s="101"/>
      <c r="F43" s="165"/>
      <c r="G43" s="138"/>
    </row>
    <row r="44" spans="1:7" ht="16.5" customHeight="1">
      <c r="A44" s="164" t="s">
        <v>148</v>
      </c>
      <c r="B44" s="101">
        <v>754</v>
      </c>
      <c r="C44" s="101"/>
      <c r="D44" s="101"/>
      <c r="E44" s="101"/>
      <c r="F44" s="165"/>
      <c r="G44" s="138"/>
    </row>
    <row r="45" spans="1:7" ht="16.5" customHeight="1">
      <c r="A45" s="164" t="s">
        <v>149</v>
      </c>
      <c r="B45" s="101">
        <v>290</v>
      </c>
      <c r="C45" s="101"/>
      <c r="D45" s="101"/>
      <c r="E45" s="226">
        <v>1924</v>
      </c>
      <c r="F45" s="165"/>
      <c r="G45" s="138">
        <f>(E45/B45-1)*100</f>
        <v>563.448275862069</v>
      </c>
    </row>
    <row r="46" spans="1:7" ht="16.5" customHeight="1">
      <c r="A46" s="164" t="s">
        <v>150</v>
      </c>
      <c r="B46" s="101"/>
      <c r="C46" s="101"/>
      <c r="D46" s="101"/>
      <c r="E46" s="101"/>
      <c r="F46" s="165"/>
      <c r="G46" s="138"/>
    </row>
    <row r="47" spans="1:7" ht="16.5" customHeight="1" thickBot="1">
      <c r="A47" s="178" t="s">
        <v>151</v>
      </c>
      <c r="B47" s="179">
        <f>SUM(B39,B40)</f>
        <v>5652</v>
      </c>
      <c r="C47" s="179">
        <f>SUM(C39,C40)</f>
        <v>1500</v>
      </c>
      <c r="D47" s="179">
        <f>SUM(D39,D40)</f>
        <v>11969</v>
      </c>
      <c r="E47" s="227">
        <f>SUM(E39,E40)</f>
        <v>12793</v>
      </c>
      <c r="F47" s="165">
        <f>E47/D47*100</f>
        <v>106.88445149970758</v>
      </c>
      <c r="G47" s="180">
        <f>(E47/B47-1)*100</f>
        <v>126.3446567586695</v>
      </c>
    </row>
  </sheetData>
  <sheetProtection/>
  <mergeCells count="2">
    <mergeCell ref="A1:G1"/>
    <mergeCell ref="C2:G2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37.125" style="240" customWidth="1"/>
    <col min="2" max="2" width="7.375" style="240" customWidth="1"/>
    <col min="3" max="3" width="53.375" style="240" customWidth="1"/>
    <col min="4" max="16384" width="9.00390625" style="240" customWidth="1"/>
  </cols>
  <sheetData>
    <row r="1" spans="1:3" ht="30" customHeight="1">
      <c r="A1" s="392" t="s">
        <v>1144</v>
      </c>
      <c r="B1" s="392"/>
      <c r="C1" s="392"/>
    </row>
    <row r="2" spans="1:3" s="311" customFormat="1" ht="21" customHeight="1">
      <c r="A2" s="241" t="s">
        <v>1135</v>
      </c>
      <c r="C2" s="312" t="s">
        <v>3</v>
      </c>
    </row>
    <row r="3" spans="1:3" ht="34.5" customHeight="1">
      <c r="A3" s="243" t="s">
        <v>43</v>
      </c>
      <c r="B3" s="243" t="s">
        <v>991</v>
      </c>
      <c r="C3" s="243" t="s">
        <v>216</v>
      </c>
    </row>
    <row r="4" spans="1:3" ht="12.75">
      <c r="A4" s="313" t="s">
        <v>1145</v>
      </c>
      <c r="B4" s="314"/>
      <c r="C4" s="315"/>
    </row>
    <row r="5" spans="1:3" ht="12.75">
      <c r="A5" s="316" t="s">
        <v>1136</v>
      </c>
      <c r="B5" s="314"/>
      <c r="C5" s="315" t="s">
        <v>1137</v>
      </c>
    </row>
    <row r="6" spans="1:3" ht="12.75">
      <c r="A6" s="316" t="s">
        <v>1138</v>
      </c>
      <c r="B6" s="314"/>
      <c r="C6" s="315" t="s">
        <v>1139</v>
      </c>
    </row>
    <row r="7" spans="1:3" ht="24.75" customHeight="1">
      <c r="A7" s="313" t="s">
        <v>113</v>
      </c>
      <c r="B7" s="314">
        <v>367</v>
      </c>
      <c r="C7" s="313" t="s">
        <v>1147</v>
      </c>
    </row>
    <row r="8" spans="1:3" ht="24.75" customHeight="1">
      <c r="A8" s="313" t="s">
        <v>1146</v>
      </c>
      <c r="B8" s="314">
        <v>367</v>
      </c>
      <c r="C8" s="313" t="s">
        <v>1148</v>
      </c>
    </row>
    <row r="9" spans="1:3" ht="24.75" customHeight="1">
      <c r="A9" s="313" t="s">
        <v>1149</v>
      </c>
      <c r="B9" s="314">
        <v>90</v>
      </c>
      <c r="C9" s="313"/>
    </row>
    <row r="10" spans="1:3" ht="24.75" customHeight="1">
      <c r="A10" s="313" t="s">
        <v>1150</v>
      </c>
      <c r="B10" s="314">
        <v>90</v>
      </c>
      <c r="C10" s="313" t="s">
        <v>1151</v>
      </c>
    </row>
    <row r="11" spans="1:3" ht="24.75" customHeight="1">
      <c r="A11" s="313" t="s">
        <v>1152</v>
      </c>
      <c r="B11" s="314"/>
      <c r="C11" s="313"/>
    </row>
    <row r="12" spans="1:3" ht="24.75" customHeight="1">
      <c r="A12" s="313" t="s">
        <v>1153</v>
      </c>
      <c r="B12" s="314"/>
      <c r="C12" s="313"/>
    </row>
    <row r="13" spans="1:3" ht="24.75" customHeight="1">
      <c r="A13" s="313" t="s">
        <v>1154</v>
      </c>
      <c r="B13" s="314"/>
      <c r="C13" s="313"/>
    </row>
    <row r="14" spans="1:3" ht="24.75" customHeight="1">
      <c r="A14" s="313" t="s">
        <v>1155</v>
      </c>
      <c r="B14" s="314">
        <f>SUM(B15:B16)</f>
        <v>95</v>
      </c>
      <c r="C14" s="313"/>
    </row>
    <row r="15" spans="1:3" ht="24.75" customHeight="1">
      <c r="A15" s="313" t="s">
        <v>1140</v>
      </c>
      <c r="B15" s="314">
        <v>2</v>
      </c>
      <c r="C15" s="313" t="s">
        <v>1141</v>
      </c>
    </row>
    <row r="16" spans="1:3" ht="24.75" customHeight="1">
      <c r="A16" s="317" t="s">
        <v>1142</v>
      </c>
      <c r="B16" s="314">
        <v>93</v>
      </c>
      <c r="C16" s="317" t="s">
        <v>1143</v>
      </c>
    </row>
    <row r="17" spans="1:3" ht="24.75" customHeight="1">
      <c r="A17" s="318" t="s">
        <v>1040</v>
      </c>
      <c r="B17" s="319">
        <f>SUM(B14,B9,B7)</f>
        <v>552</v>
      </c>
      <c r="C17" s="31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3" width="17.625" style="240" customWidth="1"/>
    <col min="4" max="4" width="12.375" style="240" customWidth="1"/>
    <col min="5" max="16384" width="9.00390625" style="240" customWidth="1"/>
  </cols>
  <sheetData>
    <row r="1" spans="1:4" ht="30" customHeight="1">
      <c r="A1" s="420" t="s">
        <v>1163</v>
      </c>
      <c r="B1" s="420"/>
      <c r="C1" s="420"/>
      <c r="D1" s="320"/>
    </row>
    <row r="2" spans="1:3" s="311" customFormat="1" ht="19.5" customHeight="1">
      <c r="A2" s="241" t="s">
        <v>1156</v>
      </c>
      <c r="C2" s="321" t="s">
        <v>1157</v>
      </c>
    </row>
    <row r="3" spans="1:3" ht="34.5" customHeight="1">
      <c r="A3" s="256" t="s">
        <v>43</v>
      </c>
      <c r="B3" s="257" t="s">
        <v>1158</v>
      </c>
      <c r="C3" s="258" t="s">
        <v>1159</v>
      </c>
    </row>
    <row r="4" spans="1:3" ht="24.75" customHeight="1">
      <c r="A4" s="322" t="s">
        <v>1160</v>
      </c>
      <c r="B4" s="323">
        <v>8271</v>
      </c>
      <c r="C4" s="323">
        <v>8122</v>
      </c>
    </row>
    <row r="5" spans="1:3" ht="24.75" customHeight="1">
      <c r="A5" s="262" t="s">
        <v>1161</v>
      </c>
      <c r="B5" s="324">
        <v>8271</v>
      </c>
      <c r="C5" s="324">
        <v>8122</v>
      </c>
    </row>
    <row r="6" spans="1:3" ht="24.75" customHeight="1">
      <c r="A6" s="263" t="s">
        <v>1162</v>
      </c>
      <c r="B6" s="325"/>
      <c r="C6" s="325"/>
    </row>
    <row r="7" spans="1:3" ht="13.5">
      <c r="A7" s="421"/>
      <c r="B7" s="421"/>
      <c r="C7" s="421"/>
    </row>
  </sheetData>
  <sheetProtection/>
  <mergeCells count="2">
    <mergeCell ref="A1:C1"/>
    <mergeCell ref="A7:C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1.125" style="0" customWidth="1"/>
    <col min="2" max="3" width="11.375" style="0" customWidth="1"/>
    <col min="4" max="4" width="13.00390625" style="0" customWidth="1"/>
  </cols>
  <sheetData>
    <row r="1" ht="17.25" customHeight="1">
      <c r="A1" s="70"/>
    </row>
    <row r="2" spans="1:4" ht="24">
      <c r="A2" s="418" t="s">
        <v>847</v>
      </c>
      <c r="B2" s="418"/>
      <c r="C2" s="418"/>
      <c r="D2" s="418"/>
    </row>
    <row r="3" spans="1:4" ht="15" customHeight="1" thickBot="1">
      <c r="A3" s="326" t="s">
        <v>1164</v>
      </c>
      <c r="B3" s="18"/>
      <c r="C3" s="422" t="s">
        <v>3</v>
      </c>
      <c r="D3" s="422"/>
    </row>
    <row r="4" spans="1:4" ht="30.75" customHeight="1">
      <c r="A4" s="71" t="s">
        <v>4</v>
      </c>
      <c r="B4" s="72" t="s">
        <v>848</v>
      </c>
      <c r="C4" s="72" t="s">
        <v>214</v>
      </c>
      <c r="D4" s="73" t="s">
        <v>209</v>
      </c>
    </row>
    <row r="5" spans="1:4" ht="23.25" customHeight="1">
      <c r="A5" s="74" t="s">
        <v>79</v>
      </c>
      <c r="B5" s="75"/>
      <c r="C5" s="75"/>
      <c r="D5" s="76"/>
    </row>
    <row r="6" spans="1:4" ht="23.25" customHeight="1">
      <c r="A6" s="74" t="s">
        <v>80</v>
      </c>
      <c r="B6" s="75"/>
      <c r="C6" s="75"/>
      <c r="D6" s="76"/>
    </row>
    <row r="7" spans="1:4" ht="23.25" customHeight="1">
      <c r="A7" s="74" t="s">
        <v>81</v>
      </c>
      <c r="B7" s="75"/>
      <c r="C7" s="75"/>
      <c r="D7" s="76"/>
    </row>
    <row r="8" spans="1:4" ht="23.25" customHeight="1">
      <c r="A8" s="74" t="s">
        <v>82</v>
      </c>
      <c r="B8" s="75"/>
      <c r="C8" s="75"/>
      <c r="D8" s="76"/>
    </row>
    <row r="9" spans="1:4" ht="23.25" customHeight="1">
      <c r="A9" s="74" t="s">
        <v>83</v>
      </c>
      <c r="B9" s="58">
        <v>4819</v>
      </c>
      <c r="C9" s="75">
        <v>1654</v>
      </c>
      <c r="D9" s="76">
        <f>(C9/B9-1)*100</f>
        <v>-65.67752645777132</v>
      </c>
    </row>
    <row r="10" spans="1:4" ht="23.25" customHeight="1">
      <c r="A10" s="74" t="s">
        <v>84</v>
      </c>
      <c r="B10" s="58"/>
      <c r="C10" s="75"/>
      <c r="D10" s="76"/>
    </row>
    <row r="11" spans="1:4" ht="23.25" customHeight="1">
      <c r="A11" s="74" t="s">
        <v>85</v>
      </c>
      <c r="B11" s="58"/>
      <c r="C11" s="75"/>
      <c r="D11" s="76"/>
    </row>
    <row r="12" spans="1:4" ht="23.25" customHeight="1">
      <c r="A12" s="74" t="s">
        <v>86</v>
      </c>
      <c r="B12" s="58">
        <v>2</v>
      </c>
      <c r="C12" s="75">
        <v>10</v>
      </c>
      <c r="D12" s="76">
        <f>(C12/B12-1)*100</f>
        <v>400</v>
      </c>
    </row>
    <row r="13" spans="1:4" ht="23.25" customHeight="1">
      <c r="A13" s="74" t="s">
        <v>87</v>
      </c>
      <c r="B13" s="58"/>
      <c r="C13" s="75"/>
      <c r="D13" s="76"/>
    </row>
    <row r="14" spans="1:4" ht="23.25" customHeight="1">
      <c r="A14" s="74" t="s">
        <v>88</v>
      </c>
      <c r="B14" s="58"/>
      <c r="C14" s="75"/>
      <c r="D14" s="76"/>
    </row>
    <row r="15" spans="1:4" ht="23.25" customHeight="1">
      <c r="A15" s="74" t="s">
        <v>89</v>
      </c>
      <c r="B15" s="58"/>
      <c r="C15" s="75"/>
      <c r="D15" s="76"/>
    </row>
    <row r="16" spans="1:4" ht="23.25" customHeight="1">
      <c r="A16" s="74" t="s">
        <v>90</v>
      </c>
      <c r="B16" s="58">
        <v>31</v>
      </c>
      <c r="C16" s="75">
        <v>40</v>
      </c>
      <c r="D16" s="76">
        <f>(C16/B16-1)*100</f>
        <v>29.032258064516125</v>
      </c>
    </row>
    <row r="17" spans="1:4" ht="23.25" customHeight="1">
      <c r="A17" s="74" t="s">
        <v>91</v>
      </c>
      <c r="B17" s="75"/>
      <c r="C17" s="75"/>
      <c r="D17" s="76"/>
    </row>
    <row r="18" spans="1:4" ht="23.25" customHeight="1">
      <c r="A18" s="74" t="s">
        <v>92</v>
      </c>
      <c r="B18" s="75"/>
      <c r="C18" s="75"/>
      <c r="D18" s="76"/>
    </row>
    <row r="19" spans="1:4" ht="23.25" customHeight="1">
      <c r="A19" s="74" t="s">
        <v>93</v>
      </c>
      <c r="B19" s="75"/>
      <c r="C19" s="75"/>
      <c r="D19" s="76"/>
    </row>
    <row r="20" spans="1:4" ht="23.25" customHeight="1">
      <c r="A20" s="77" t="s">
        <v>94</v>
      </c>
      <c r="B20" s="78">
        <f>SUM(B5:B18)</f>
        <v>4852</v>
      </c>
      <c r="C20" s="78">
        <f>SUM(C5:C18)</f>
        <v>1704</v>
      </c>
      <c r="D20" s="76">
        <f>(C20/B20-1)*100</f>
        <v>-64.88046166529267</v>
      </c>
    </row>
    <row r="21" spans="1:4" ht="23.25" customHeight="1">
      <c r="A21" s="79" t="s">
        <v>95</v>
      </c>
      <c r="B21" s="78">
        <f>SUM(B22,B25,B26,B28:B29)</f>
        <v>7917</v>
      </c>
      <c r="C21" s="78">
        <f>SUM(C22,C25,C26,C28,C29)</f>
        <v>1924</v>
      </c>
      <c r="D21" s="76"/>
    </row>
    <row r="22" spans="1:4" ht="23.25" customHeight="1">
      <c r="A22" s="80" t="s">
        <v>96</v>
      </c>
      <c r="B22" s="58">
        <f>SUM(B23:B24)</f>
        <v>527</v>
      </c>
      <c r="C22" s="75"/>
      <c r="D22" s="76"/>
    </row>
    <row r="23" spans="1:4" ht="23.25" customHeight="1">
      <c r="A23" s="80" t="s">
        <v>97</v>
      </c>
      <c r="B23" s="58">
        <v>527</v>
      </c>
      <c r="C23" s="75"/>
      <c r="D23" s="76"/>
    </row>
    <row r="24" spans="1:4" ht="23.25" customHeight="1">
      <c r="A24" s="80" t="s">
        <v>849</v>
      </c>
      <c r="B24" s="58"/>
      <c r="C24" s="75"/>
      <c r="D24" s="76"/>
    </row>
    <row r="25" spans="1:4" ht="23.25" customHeight="1">
      <c r="A25" s="80" t="s">
        <v>99</v>
      </c>
      <c r="B25" s="58">
        <v>290</v>
      </c>
      <c r="C25" s="75">
        <v>1924</v>
      </c>
      <c r="D25" s="76"/>
    </row>
    <row r="26" spans="1:4" ht="23.25" customHeight="1">
      <c r="A26" s="80" t="s">
        <v>100</v>
      </c>
      <c r="B26" s="75"/>
      <c r="C26" s="75"/>
      <c r="D26" s="76"/>
    </row>
    <row r="27" spans="1:4" ht="23.25" customHeight="1">
      <c r="A27" s="80" t="s">
        <v>101</v>
      </c>
      <c r="B27" s="75"/>
      <c r="C27" s="75"/>
      <c r="D27" s="76"/>
    </row>
    <row r="28" spans="1:4" ht="23.25" customHeight="1">
      <c r="A28" s="81" t="s">
        <v>102</v>
      </c>
      <c r="B28" s="75"/>
      <c r="C28" s="75"/>
      <c r="D28" s="76"/>
    </row>
    <row r="29" spans="1:4" ht="23.25" customHeight="1">
      <c r="A29" s="81" t="s">
        <v>103</v>
      </c>
      <c r="B29" s="75">
        <v>7100</v>
      </c>
      <c r="C29" s="75"/>
      <c r="D29" s="76"/>
    </row>
    <row r="30" spans="1:4" ht="23.25" customHeight="1" thickBot="1">
      <c r="A30" s="82" t="s">
        <v>104</v>
      </c>
      <c r="B30" s="83">
        <f>SUM(B20,B21)</f>
        <v>12769</v>
      </c>
      <c r="C30" s="83">
        <f>SUM(C20,C21)</f>
        <v>3628</v>
      </c>
      <c r="D30" s="84">
        <f>(C30/B30-1)*100</f>
        <v>-71.58743832719868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1.125" style="0" customWidth="1"/>
    <col min="2" max="2" width="8.75390625" style="51" customWidth="1"/>
    <col min="3" max="3" width="8.50390625" style="0" customWidth="1"/>
    <col min="4" max="4" width="10.375" style="0" customWidth="1"/>
  </cols>
  <sheetData>
    <row r="1" spans="1:4" ht="24.75" customHeight="1">
      <c r="A1" s="416" t="s">
        <v>850</v>
      </c>
      <c r="B1" s="416"/>
      <c r="C1" s="416"/>
      <c r="D1" s="416"/>
    </row>
    <row r="2" spans="1:4" ht="11.25" customHeight="1" thickBot="1">
      <c r="A2" s="326" t="s">
        <v>1165</v>
      </c>
      <c r="B2" s="53"/>
      <c r="C2" s="423" t="s">
        <v>3</v>
      </c>
      <c r="D2" s="423"/>
    </row>
    <row r="3" spans="1:4" ht="33" customHeight="1">
      <c r="A3" s="222" t="s">
        <v>925</v>
      </c>
      <c r="B3" s="55" t="s">
        <v>852</v>
      </c>
      <c r="C3" s="55" t="s">
        <v>853</v>
      </c>
      <c r="D3" s="56" t="s">
        <v>854</v>
      </c>
    </row>
    <row r="4" spans="1:4" ht="18.75" customHeight="1">
      <c r="A4" s="57" t="s">
        <v>110</v>
      </c>
      <c r="B4" s="58"/>
      <c r="C4" s="59"/>
      <c r="D4" s="60"/>
    </row>
    <row r="5" spans="1:4" ht="18.75" customHeight="1">
      <c r="A5" s="57" t="s">
        <v>111</v>
      </c>
      <c r="B5" s="61"/>
      <c r="C5" s="61"/>
      <c r="D5" s="60"/>
    </row>
    <row r="6" spans="1:4" ht="18.75" customHeight="1">
      <c r="A6" s="57" t="s">
        <v>113</v>
      </c>
      <c r="B6" s="61"/>
      <c r="C6" s="61"/>
      <c r="D6" s="60"/>
    </row>
    <row r="7" spans="1:4" ht="18.75" customHeight="1">
      <c r="A7" s="57" t="s">
        <v>114</v>
      </c>
      <c r="B7" s="61"/>
      <c r="C7" s="61"/>
      <c r="D7" s="60"/>
    </row>
    <row r="8" spans="1:4" ht="18.75" customHeight="1">
      <c r="A8" s="57" t="s">
        <v>855</v>
      </c>
      <c r="B8" s="61"/>
      <c r="C8" s="61"/>
      <c r="D8" s="60"/>
    </row>
    <row r="9" spans="1:4" ht="18.75" customHeight="1">
      <c r="A9" s="57" t="s">
        <v>117</v>
      </c>
      <c r="B9" s="61"/>
      <c r="C9" s="61"/>
      <c r="D9" s="60"/>
    </row>
    <row r="10" spans="1:4" ht="18.75" customHeight="1">
      <c r="A10" s="57" t="s">
        <v>118</v>
      </c>
      <c r="B10" s="61"/>
      <c r="C10" s="61"/>
      <c r="D10" s="60"/>
    </row>
    <row r="11" spans="1:4" ht="18.75" customHeight="1">
      <c r="A11" s="57" t="s">
        <v>856</v>
      </c>
      <c r="B11" s="61"/>
      <c r="C11" s="61"/>
      <c r="D11" s="60"/>
    </row>
    <row r="12" spans="1:4" ht="18.75" customHeight="1">
      <c r="A12" s="57" t="s">
        <v>119</v>
      </c>
      <c r="B12" s="61">
        <f>SUM(B13:B18)</f>
        <v>1467</v>
      </c>
      <c r="C12" s="61">
        <f>SUM(C13:C18)</f>
        <v>2304</v>
      </c>
      <c r="D12" s="62">
        <f>(C12/B12-1)*100</f>
        <v>57.05521472392638</v>
      </c>
    </row>
    <row r="13" spans="1:4" ht="18.75" customHeight="1">
      <c r="A13" s="57" t="s">
        <v>857</v>
      </c>
      <c r="B13" s="61">
        <v>1417</v>
      </c>
      <c r="C13" s="61">
        <v>2254</v>
      </c>
      <c r="D13" s="62">
        <f>(C13/B13-1)*100</f>
        <v>59.06845448129852</v>
      </c>
    </row>
    <row r="14" spans="1:4" ht="18.75" customHeight="1">
      <c r="A14" s="57" t="s">
        <v>858</v>
      </c>
      <c r="B14" s="61"/>
      <c r="C14" s="61"/>
      <c r="D14" s="62"/>
    </row>
    <row r="15" spans="1:4" ht="18.75" customHeight="1">
      <c r="A15" s="57" t="s">
        <v>859</v>
      </c>
      <c r="B15" s="61"/>
      <c r="C15" s="61"/>
      <c r="D15" s="62"/>
    </row>
    <row r="16" spans="1:4" ht="18.75" customHeight="1">
      <c r="A16" s="57" t="s">
        <v>860</v>
      </c>
      <c r="B16" s="61"/>
      <c r="C16" s="61"/>
      <c r="D16" s="62"/>
    </row>
    <row r="17" spans="1:4" ht="18.75" customHeight="1">
      <c r="A17" s="57" t="s">
        <v>861</v>
      </c>
      <c r="B17" s="61">
        <v>10</v>
      </c>
      <c r="C17" s="61">
        <v>10</v>
      </c>
      <c r="D17" s="62">
        <f>(C17/B17-1)*100</f>
        <v>0</v>
      </c>
    </row>
    <row r="18" spans="1:4" ht="18.75" customHeight="1">
      <c r="A18" s="57" t="s">
        <v>862</v>
      </c>
      <c r="B18" s="61">
        <v>40</v>
      </c>
      <c r="C18" s="61">
        <v>40</v>
      </c>
      <c r="D18" s="62">
        <f>(C18/B18-1)*100</f>
        <v>0</v>
      </c>
    </row>
    <row r="19" spans="1:4" ht="18.75" customHeight="1">
      <c r="A19" s="57" t="s">
        <v>126</v>
      </c>
      <c r="B19" s="61"/>
      <c r="C19" s="61"/>
      <c r="D19" s="62"/>
    </row>
    <row r="20" spans="1:4" ht="18.75" customHeight="1">
      <c r="A20" s="57" t="s">
        <v>130</v>
      </c>
      <c r="B20" s="61"/>
      <c r="C20" s="61"/>
      <c r="D20" s="62"/>
    </row>
    <row r="21" spans="1:4" ht="18.75" customHeight="1">
      <c r="A21" s="63" t="s">
        <v>132</v>
      </c>
      <c r="B21" s="61"/>
      <c r="C21" s="61"/>
      <c r="D21" s="62"/>
    </row>
    <row r="22" spans="1:4" ht="18.75" customHeight="1">
      <c r="A22" s="63" t="s">
        <v>133</v>
      </c>
      <c r="B22" s="61"/>
      <c r="C22" s="61"/>
      <c r="D22" s="62"/>
    </row>
    <row r="23" spans="1:4" ht="18.75" customHeight="1">
      <c r="A23" s="63" t="s">
        <v>112</v>
      </c>
      <c r="B23" s="61"/>
      <c r="C23" s="61"/>
      <c r="D23" s="62"/>
    </row>
    <row r="24" spans="1:4" ht="18.75" customHeight="1">
      <c r="A24" s="63" t="s">
        <v>134</v>
      </c>
      <c r="B24" s="61"/>
      <c r="C24" s="61">
        <v>24</v>
      </c>
      <c r="D24" s="62"/>
    </row>
    <row r="25" spans="1:4" ht="18.75" customHeight="1">
      <c r="A25" s="57" t="s">
        <v>135</v>
      </c>
      <c r="B25" s="61"/>
      <c r="C25" s="61"/>
      <c r="D25" s="62"/>
    </row>
    <row r="26" spans="1:4" ht="18.75" customHeight="1">
      <c r="A26" s="57" t="s">
        <v>137</v>
      </c>
      <c r="B26" s="61"/>
      <c r="C26" s="61"/>
      <c r="D26" s="62"/>
    </row>
    <row r="27" spans="1:4" ht="18.75" customHeight="1">
      <c r="A27" s="57" t="s">
        <v>863</v>
      </c>
      <c r="B27" s="61"/>
      <c r="C27" s="61">
        <v>24</v>
      </c>
      <c r="D27" s="62"/>
    </row>
    <row r="28" spans="1:4" ht="18.75" customHeight="1">
      <c r="A28" s="63" t="s">
        <v>139</v>
      </c>
      <c r="B28" s="64">
        <v>33</v>
      </c>
      <c r="C28" s="61">
        <v>278</v>
      </c>
      <c r="D28" s="62"/>
    </row>
    <row r="29" spans="1:4" ht="18.75" customHeight="1">
      <c r="A29" s="63" t="s">
        <v>140</v>
      </c>
      <c r="B29" s="61"/>
      <c r="C29" s="61"/>
      <c r="D29" s="62"/>
    </row>
    <row r="30" spans="1:4" ht="18.75" customHeight="1">
      <c r="A30" s="65" t="s">
        <v>72</v>
      </c>
      <c r="B30" s="64">
        <f>SUM(B4,B6,B9,B12,B19,B20,B21,B22,B24,B28,B29)</f>
        <v>1500</v>
      </c>
      <c r="C30" s="64">
        <f>SUM(C4,C6,C9,C12,C19,C20,C21,C22,C24,C28,C29)</f>
        <v>2606</v>
      </c>
      <c r="D30" s="62">
        <f>(C30/B30-1)*100</f>
        <v>73.73333333333333</v>
      </c>
    </row>
    <row r="31" spans="1:4" ht="18.75" customHeight="1">
      <c r="A31" s="66" t="s">
        <v>144</v>
      </c>
      <c r="B31" s="61"/>
      <c r="C31" s="61">
        <f>SUM(C32,C35,C36,C37)</f>
        <v>1022</v>
      </c>
      <c r="D31" s="62"/>
    </row>
    <row r="32" spans="1:4" ht="18.75" customHeight="1">
      <c r="A32" s="57" t="s">
        <v>145</v>
      </c>
      <c r="B32" s="61"/>
      <c r="C32" s="61"/>
      <c r="D32" s="62"/>
    </row>
    <row r="33" spans="1:4" ht="18.75" customHeight="1">
      <c r="A33" s="57" t="s">
        <v>146</v>
      </c>
      <c r="B33" s="61"/>
      <c r="C33" s="61"/>
      <c r="D33" s="62"/>
    </row>
    <row r="34" spans="1:4" ht="18.75" customHeight="1">
      <c r="A34" s="57" t="s">
        <v>147</v>
      </c>
      <c r="B34" s="61"/>
      <c r="C34" s="61"/>
      <c r="D34" s="62"/>
    </row>
    <row r="35" spans="1:4" ht="18.75" customHeight="1">
      <c r="A35" s="57" t="s">
        <v>148</v>
      </c>
      <c r="B35" s="61"/>
      <c r="C35" s="61"/>
      <c r="D35" s="62"/>
    </row>
    <row r="36" spans="1:4" ht="18.75" customHeight="1">
      <c r="A36" s="57" t="s">
        <v>149</v>
      </c>
      <c r="B36" s="61"/>
      <c r="C36" s="61"/>
      <c r="D36" s="62"/>
    </row>
    <row r="37" spans="1:4" ht="18.75" customHeight="1">
      <c r="A37" s="57" t="s">
        <v>150</v>
      </c>
      <c r="B37" s="61"/>
      <c r="C37" s="61">
        <v>1022</v>
      </c>
      <c r="D37" s="62"/>
    </row>
    <row r="38" spans="1:4" ht="18.75" customHeight="1" thickBot="1">
      <c r="A38" s="67" t="s">
        <v>151</v>
      </c>
      <c r="B38" s="68">
        <f>SUM(B30,B31)</f>
        <v>1500</v>
      </c>
      <c r="C38" s="68">
        <f>SUM(C30,C31)</f>
        <v>3628</v>
      </c>
      <c r="D38" s="69">
        <f>(C38/B38-1)*100</f>
        <v>141.86666666666667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51.125" style="0" customWidth="1"/>
    <col min="2" max="3" width="11.375" style="0" customWidth="1"/>
    <col min="4" max="4" width="13.00390625" style="0" customWidth="1"/>
  </cols>
  <sheetData>
    <row r="1" ht="17.25" customHeight="1">
      <c r="A1" s="70"/>
    </row>
    <row r="2" spans="1:4" ht="24">
      <c r="A2" s="424" t="s">
        <v>1167</v>
      </c>
      <c r="B2" s="418"/>
      <c r="C2" s="418"/>
      <c r="D2" s="418"/>
    </row>
    <row r="3" spans="1:4" ht="15" customHeight="1" thickBot="1">
      <c r="A3" s="326" t="s">
        <v>1166</v>
      </c>
      <c r="B3" s="18"/>
      <c r="C3" s="422" t="s">
        <v>3</v>
      </c>
      <c r="D3" s="422"/>
    </row>
    <row r="4" spans="1:4" ht="30.75" customHeight="1">
      <c r="A4" s="71" t="s">
        <v>4</v>
      </c>
      <c r="B4" s="72" t="s">
        <v>848</v>
      </c>
      <c r="C4" s="72" t="s">
        <v>214</v>
      </c>
      <c r="D4" s="73" t="s">
        <v>209</v>
      </c>
    </row>
    <row r="5" spans="1:4" ht="23.25" customHeight="1">
      <c r="A5" s="74" t="s">
        <v>79</v>
      </c>
      <c r="B5" s="75"/>
      <c r="C5" s="75"/>
      <c r="D5" s="76"/>
    </row>
    <row r="6" spans="1:4" ht="23.25" customHeight="1">
      <c r="A6" s="74" t="s">
        <v>80</v>
      </c>
      <c r="B6" s="75"/>
      <c r="C6" s="75"/>
      <c r="D6" s="76"/>
    </row>
    <row r="7" spans="1:4" ht="23.25" customHeight="1">
      <c r="A7" s="74" t="s">
        <v>81</v>
      </c>
      <c r="B7" s="75"/>
      <c r="C7" s="75"/>
      <c r="D7" s="76"/>
    </row>
    <row r="8" spans="1:4" ht="23.25" customHeight="1">
      <c r="A8" s="74" t="s">
        <v>82</v>
      </c>
      <c r="B8" s="75"/>
      <c r="C8" s="75"/>
      <c r="D8" s="76"/>
    </row>
    <row r="9" spans="1:4" ht="23.25" customHeight="1">
      <c r="A9" s="74" t="s">
        <v>83</v>
      </c>
      <c r="B9" s="58">
        <v>4819</v>
      </c>
      <c r="C9" s="75">
        <v>1654</v>
      </c>
      <c r="D9" s="76">
        <f>(C9/B9-1)*100</f>
        <v>-65.67752645777132</v>
      </c>
    </row>
    <row r="10" spans="1:4" ht="23.25" customHeight="1">
      <c r="A10" s="74" t="s">
        <v>84</v>
      </c>
      <c r="B10" s="58"/>
      <c r="C10" s="75"/>
      <c r="D10" s="76"/>
    </row>
    <row r="11" spans="1:4" ht="23.25" customHeight="1">
      <c r="A11" s="74" t="s">
        <v>85</v>
      </c>
      <c r="B11" s="58"/>
      <c r="C11" s="75"/>
      <c r="D11" s="76"/>
    </row>
    <row r="12" spans="1:4" ht="23.25" customHeight="1">
      <c r="A12" s="74" t="s">
        <v>86</v>
      </c>
      <c r="B12" s="58">
        <v>2</v>
      </c>
      <c r="C12" s="75">
        <v>10</v>
      </c>
      <c r="D12" s="76">
        <f>(C12/B12-1)*100</f>
        <v>400</v>
      </c>
    </row>
    <row r="13" spans="1:4" ht="23.25" customHeight="1">
      <c r="A13" s="74" t="s">
        <v>87</v>
      </c>
      <c r="B13" s="58"/>
      <c r="C13" s="75"/>
      <c r="D13" s="76"/>
    </row>
    <row r="14" spans="1:4" ht="23.25" customHeight="1">
      <c r="A14" s="74" t="s">
        <v>88</v>
      </c>
      <c r="B14" s="58"/>
      <c r="C14" s="75"/>
      <c r="D14" s="76"/>
    </row>
    <row r="15" spans="1:4" ht="23.25" customHeight="1">
      <c r="A15" s="74" t="s">
        <v>89</v>
      </c>
      <c r="B15" s="58"/>
      <c r="C15" s="75"/>
      <c r="D15" s="76"/>
    </row>
    <row r="16" spans="1:4" ht="23.25" customHeight="1">
      <c r="A16" s="74" t="s">
        <v>90</v>
      </c>
      <c r="B16" s="58">
        <v>31</v>
      </c>
      <c r="C16" s="75">
        <v>40</v>
      </c>
      <c r="D16" s="76">
        <f>(C16/B16-1)*100</f>
        <v>29.032258064516125</v>
      </c>
    </row>
    <row r="17" spans="1:4" ht="23.25" customHeight="1">
      <c r="A17" s="74" t="s">
        <v>91</v>
      </c>
      <c r="B17" s="75"/>
      <c r="C17" s="75"/>
      <c r="D17" s="76"/>
    </row>
    <row r="18" spans="1:4" ht="23.25" customHeight="1">
      <c r="A18" s="74" t="s">
        <v>92</v>
      </c>
      <c r="B18" s="75"/>
      <c r="C18" s="75"/>
      <c r="D18" s="76"/>
    </row>
    <row r="19" spans="1:4" ht="23.25" customHeight="1">
      <c r="A19" s="74" t="s">
        <v>93</v>
      </c>
      <c r="B19" s="75"/>
      <c r="C19" s="75"/>
      <c r="D19" s="76"/>
    </row>
    <row r="20" spans="1:4" ht="23.25" customHeight="1">
      <c r="A20" s="77" t="s">
        <v>94</v>
      </c>
      <c r="B20" s="78">
        <f>SUM(B5:B18)</f>
        <v>4852</v>
      </c>
      <c r="C20" s="78">
        <f>SUM(C5:C18)</f>
        <v>1704</v>
      </c>
      <c r="D20" s="76">
        <f>(C20/B20-1)*100</f>
        <v>-64.88046166529267</v>
      </c>
    </row>
    <row r="21" spans="1:4" ht="23.25" customHeight="1">
      <c r="A21" s="79" t="s">
        <v>95</v>
      </c>
      <c r="B21" s="78">
        <f>SUM(B22,B25,B26,B28:B29)</f>
        <v>7917</v>
      </c>
      <c r="C21" s="78">
        <f>SUM(C22,C25,C26,C28,C29)</f>
        <v>1924</v>
      </c>
      <c r="D21" s="76"/>
    </row>
    <row r="22" spans="1:4" ht="23.25" customHeight="1">
      <c r="A22" s="80" t="s">
        <v>96</v>
      </c>
      <c r="B22" s="58">
        <f>SUM(B23:B24)</f>
        <v>527</v>
      </c>
      <c r="C22" s="75"/>
      <c r="D22" s="76"/>
    </row>
    <row r="23" spans="1:4" ht="23.25" customHeight="1">
      <c r="A23" s="80" t="s">
        <v>97</v>
      </c>
      <c r="B23" s="58">
        <v>527</v>
      </c>
      <c r="C23" s="75"/>
      <c r="D23" s="76"/>
    </row>
    <row r="24" spans="1:4" ht="23.25" customHeight="1">
      <c r="A24" s="80" t="s">
        <v>849</v>
      </c>
      <c r="B24" s="58"/>
      <c r="C24" s="75"/>
      <c r="D24" s="76"/>
    </row>
    <row r="25" spans="1:4" ht="23.25" customHeight="1">
      <c r="A25" s="80" t="s">
        <v>99</v>
      </c>
      <c r="B25" s="58">
        <v>290</v>
      </c>
      <c r="C25" s="75">
        <v>1924</v>
      </c>
      <c r="D25" s="76"/>
    </row>
    <row r="26" spans="1:4" ht="23.25" customHeight="1">
      <c r="A26" s="80" t="s">
        <v>100</v>
      </c>
      <c r="B26" s="75"/>
      <c r="C26" s="75"/>
      <c r="D26" s="76"/>
    </row>
    <row r="27" spans="1:4" ht="23.25" customHeight="1">
      <c r="A27" s="80" t="s">
        <v>101</v>
      </c>
      <c r="B27" s="75"/>
      <c r="C27" s="75"/>
      <c r="D27" s="76"/>
    </row>
    <row r="28" spans="1:4" ht="23.25" customHeight="1">
      <c r="A28" s="81" t="s">
        <v>102</v>
      </c>
      <c r="B28" s="75"/>
      <c r="C28" s="75"/>
      <c r="D28" s="76"/>
    </row>
    <row r="29" spans="1:4" ht="23.25" customHeight="1">
      <c r="A29" s="81" t="s">
        <v>103</v>
      </c>
      <c r="B29" s="75">
        <v>7100</v>
      </c>
      <c r="C29" s="75"/>
      <c r="D29" s="76"/>
    </row>
    <row r="30" spans="1:4" ht="23.25" customHeight="1" thickBot="1">
      <c r="A30" s="82" t="s">
        <v>104</v>
      </c>
      <c r="B30" s="83">
        <f>SUM(B20,B21)</f>
        <v>12769</v>
      </c>
      <c r="C30" s="83">
        <f>SUM(C20,C21)</f>
        <v>3628</v>
      </c>
      <c r="D30" s="84">
        <f>(C30/B30-1)*100</f>
        <v>-71.58743832719868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zoomScalePageLayoutView="0" workbookViewId="0" topLeftCell="A13">
      <selection activeCell="G18" sqref="G18"/>
    </sheetView>
  </sheetViews>
  <sheetFormatPr defaultColWidth="9.00390625" defaultRowHeight="13.5"/>
  <cols>
    <col min="1" max="1" width="61.125" style="0" customWidth="1"/>
    <col min="2" max="2" width="8.75390625" style="51" customWidth="1"/>
    <col min="3" max="3" width="8.50390625" style="0" customWidth="1"/>
    <col min="4" max="4" width="10.375" style="0" customWidth="1"/>
  </cols>
  <sheetData>
    <row r="1" spans="1:4" ht="24.75" customHeight="1">
      <c r="A1" s="425" t="s">
        <v>1169</v>
      </c>
      <c r="B1" s="416"/>
      <c r="C1" s="416"/>
      <c r="D1" s="416"/>
    </row>
    <row r="2" spans="1:4" ht="11.25" customHeight="1" thickBot="1">
      <c r="A2" s="326" t="s">
        <v>1168</v>
      </c>
      <c r="B2" s="53"/>
      <c r="C2" s="423" t="s">
        <v>3</v>
      </c>
      <c r="D2" s="423"/>
    </row>
    <row r="3" spans="1:4" ht="33" customHeight="1">
      <c r="A3" s="222" t="s">
        <v>925</v>
      </c>
      <c r="B3" s="55" t="s">
        <v>852</v>
      </c>
      <c r="C3" s="55" t="s">
        <v>853</v>
      </c>
      <c r="D3" s="56" t="s">
        <v>854</v>
      </c>
    </row>
    <row r="4" spans="1:4" ht="18.75" customHeight="1">
      <c r="A4" s="57" t="s">
        <v>110</v>
      </c>
      <c r="B4" s="58"/>
      <c r="C4" s="59"/>
      <c r="D4" s="60"/>
    </row>
    <row r="5" spans="1:4" ht="18.75" customHeight="1">
      <c r="A5" s="57" t="s">
        <v>111</v>
      </c>
      <c r="B5" s="61"/>
      <c r="C5" s="61"/>
      <c r="D5" s="60"/>
    </row>
    <row r="6" spans="1:4" ht="18.75" customHeight="1">
      <c r="A6" s="57" t="s">
        <v>113</v>
      </c>
      <c r="B6" s="61"/>
      <c r="C6" s="61"/>
      <c r="D6" s="60"/>
    </row>
    <row r="7" spans="1:4" ht="18.75" customHeight="1">
      <c r="A7" s="57" t="s">
        <v>114</v>
      </c>
      <c r="B7" s="61"/>
      <c r="C7" s="61"/>
      <c r="D7" s="60"/>
    </row>
    <row r="8" spans="1:4" ht="18.75" customHeight="1">
      <c r="A8" s="57" t="s">
        <v>855</v>
      </c>
      <c r="B8" s="61"/>
      <c r="C8" s="61"/>
      <c r="D8" s="60"/>
    </row>
    <row r="9" spans="1:4" ht="18.75" customHeight="1">
      <c r="A9" s="57" t="s">
        <v>117</v>
      </c>
      <c r="B9" s="61"/>
      <c r="C9" s="61"/>
      <c r="D9" s="60"/>
    </row>
    <row r="10" spans="1:4" ht="18.75" customHeight="1">
      <c r="A10" s="57" t="s">
        <v>118</v>
      </c>
      <c r="B10" s="61"/>
      <c r="C10" s="61"/>
      <c r="D10" s="60"/>
    </row>
    <row r="11" spans="1:4" ht="18.75" customHeight="1">
      <c r="A11" s="57" t="s">
        <v>856</v>
      </c>
      <c r="B11" s="61"/>
      <c r="C11" s="61"/>
      <c r="D11" s="60"/>
    </row>
    <row r="12" spans="1:4" ht="18.75" customHeight="1">
      <c r="A12" s="57" t="s">
        <v>119</v>
      </c>
      <c r="B12" s="61">
        <f>SUM(B13:B18)</f>
        <v>1467</v>
      </c>
      <c r="C12" s="61">
        <f>SUM(C13:C18)</f>
        <v>2304</v>
      </c>
      <c r="D12" s="62">
        <f>(C12/B12-1)*100</f>
        <v>57.05521472392638</v>
      </c>
    </row>
    <row r="13" spans="1:4" ht="18.75" customHeight="1">
      <c r="A13" s="57" t="s">
        <v>857</v>
      </c>
      <c r="B13" s="61">
        <v>1417</v>
      </c>
      <c r="C13" s="61">
        <v>2254</v>
      </c>
      <c r="D13" s="62">
        <f>(C13/B13-1)*100</f>
        <v>59.06845448129852</v>
      </c>
    </row>
    <row r="14" spans="1:4" ht="18.75" customHeight="1">
      <c r="A14" s="57" t="s">
        <v>858</v>
      </c>
      <c r="B14" s="61"/>
      <c r="C14" s="61"/>
      <c r="D14" s="62"/>
    </row>
    <row r="15" spans="1:4" ht="18.75" customHeight="1">
      <c r="A15" s="57" t="s">
        <v>859</v>
      </c>
      <c r="B15" s="61"/>
      <c r="C15" s="61"/>
      <c r="D15" s="62"/>
    </row>
    <row r="16" spans="1:4" ht="18.75" customHeight="1">
      <c r="A16" s="57" t="s">
        <v>860</v>
      </c>
      <c r="B16" s="61"/>
      <c r="C16" s="61"/>
      <c r="D16" s="62"/>
    </row>
    <row r="17" spans="1:4" ht="18.75" customHeight="1">
      <c r="A17" s="57" t="s">
        <v>861</v>
      </c>
      <c r="B17" s="61">
        <v>10</v>
      </c>
      <c r="C17" s="61">
        <v>10</v>
      </c>
      <c r="D17" s="62">
        <f>(C17/B17-1)*100</f>
        <v>0</v>
      </c>
    </row>
    <row r="18" spans="1:4" ht="18.75" customHeight="1">
      <c r="A18" s="57" t="s">
        <v>862</v>
      </c>
      <c r="B18" s="61">
        <v>40</v>
      </c>
      <c r="C18" s="61">
        <v>40</v>
      </c>
      <c r="D18" s="62">
        <f>(C18/B18-1)*100</f>
        <v>0</v>
      </c>
    </row>
    <row r="19" spans="1:4" ht="18.75" customHeight="1">
      <c r="A19" s="57" t="s">
        <v>126</v>
      </c>
      <c r="B19" s="61"/>
      <c r="C19" s="61"/>
      <c r="D19" s="62"/>
    </row>
    <row r="20" spans="1:4" ht="18.75" customHeight="1">
      <c r="A20" s="57" t="s">
        <v>130</v>
      </c>
      <c r="B20" s="61"/>
      <c r="C20" s="61"/>
      <c r="D20" s="62"/>
    </row>
    <row r="21" spans="1:4" ht="18.75" customHeight="1">
      <c r="A21" s="63" t="s">
        <v>132</v>
      </c>
      <c r="B21" s="61"/>
      <c r="C21" s="61"/>
      <c r="D21" s="62"/>
    </row>
    <row r="22" spans="1:4" ht="18.75" customHeight="1">
      <c r="A22" s="63" t="s">
        <v>133</v>
      </c>
      <c r="B22" s="61"/>
      <c r="C22" s="61"/>
      <c r="D22" s="62"/>
    </row>
    <row r="23" spans="1:4" ht="18.75" customHeight="1">
      <c r="A23" s="63" t="s">
        <v>112</v>
      </c>
      <c r="B23" s="61"/>
      <c r="C23" s="61"/>
      <c r="D23" s="62"/>
    </row>
    <row r="24" spans="1:4" ht="18.75" customHeight="1">
      <c r="A24" s="63" t="s">
        <v>134</v>
      </c>
      <c r="B24" s="61"/>
      <c r="C24" s="61">
        <v>24</v>
      </c>
      <c r="D24" s="62"/>
    </row>
    <row r="25" spans="1:4" ht="18.75" customHeight="1">
      <c r="A25" s="57" t="s">
        <v>135</v>
      </c>
      <c r="B25" s="61"/>
      <c r="C25" s="61"/>
      <c r="D25" s="62"/>
    </row>
    <row r="26" spans="1:4" ht="18.75" customHeight="1">
      <c r="A26" s="57" t="s">
        <v>137</v>
      </c>
      <c r="B26" s="61"/>
      <c r="C26" s="61"/>
      <c r="D26" s="62"/>
    </row>
    <row r="27" spans="1:4" ht="18.75" customHeight="1">
      <c r="A27" s="57" t="s">
        <v>863</v>
      </c>
      <c r="B27" s="61"/>
      <c r="C27" s="61">
        <v>24</v>
      </c>
      <c r="D27" s="62"/>
    </row>
    <row r="28" spans="1:4" ht="18.75" customHeight="1">
      <c r="A28" s="63" t="s">
        <v>139</v>
      </c>
      <c r="B28" s="64">
        <v>33</v>
      </c>
      <c r="C28" s="61">
        <v>278</v>
      </c>
      <c r="D28" s="62"/>
    </row>
    <row r="29" spans="1:4" ht="18.75" customHeight="1">
      <c r="A29" s="63" t="s">
        <v>140</v>
      </c>
      <c r="B29" s="61"/>
      <c r="C29" s="61"/>
      <c r="D29" s="62"/>
    </row>
    <row r="30" spans="1:4" ht="18.75" customHeight="1">
      <c r="A30" s="65" t="s">
        <v>72</v>
      </c>
      <c r="B30" s="64">
        <f>SUM(B4,B6,B9,B12,B19,B20,B21,B22,B24,B28,B29)</f>
        <v>1500</v>
      </c>
      <c r="C30" s="64">
        <f>SUM(C4,C6,C9,C12,C19,C20,C21,C22,C24,C28,C29)</f>
        <v>2606</v>
      </c>
      <c r="D30" s="62">
        <f>(C30/B30-1)*100</f>
        <v>73.73333333333333</v>
      </c>
    </row>
    <row r="31" spans="1:4" ht="18.75" customHeight="1">
      <c r="A31" s="66" t="s">
        <v>144</v>
      </c>
      <c r="B31" s="61"/>
      <c r="C31" s="61">
        <f>SUM(C32,C35,C36,C37)</f>
        <v>1022</v>
      </c>
      <c r="D31" s="62"/>
    </row>
    <row r="32" spans="1:4" ht="18.75" customHeight="1">
      <c r="A32" s="57" t="s">
        <v>145</v>
      </c>
      <c r="B32" s="61"/>
      <c r="C32" s="61"/>
      <c r="D32" s="62"/>
    </row>
    <row r="33" spans="1:4" ht="18.75" customHeight="1">
      <c r="A33" s="57" t="s">
        <v>146</v>
      </c>
      <c r="B33" s="61"/>
      <c r="C33" s="61"/>
      <c r="D33" s="62"/>
    </row>
    <row r="34" spans="1:4" ht="18.75" customHeight="1">
      <c r="A34" s="57" t="s">
        <v>147</v>
      </c>
      <c r="B34" s="61"/>
      <c r="C34" s="61"/>
      <c r="D34" s="62"/>
    </row>
    <row r="35" spans="1:4" ht="18.75" customHeight="1">
      <c r="A35" s="57" t="s">
        <v>148</v>
      </c>
      <c r="B35" s="61"/>
      <c r="C35" s="61"/>
      <c r="D35" s="62"/>
    </row>
    <row r="36" spans="1:4" ht="18.75" customHeight="1">
      <c r="A36" s="57" t="s">
        <v>149</v>
      </c>
      <c r="B36" s="61"/>
      <c r="C36" s="61"/>
      <c r="D36" s="62"/>
    </row>
    <row r="37" spans="1:4" ht="18.75" customHeight="1">
      <c r="A37" s="57" t="s">
        <v>150</v>
      </c>
      <c r="B37" s="61"/>
      <c r="C37" s="61">
        <v>1022</v>
      </c>
      <c r="D37" s="62"/>
    </row>
    <row r="38" spans="1:4" ht="18.75" customHeight="1" thickBot="1">
      <c r="A38" s="67" t="s">
        <v>151</v>
      </c>
      <c r="B38" s="68">
        <f>SUM(B30,B31)</f>
        <v>1500</v>
      </c>
      <c r="C38" s="68">
        <f>SUM(C30,C31)</f>
        <v>3628</v>
      </c>
      <c r="D38" s="69">
        <f>(C38/B38-1)*100</f>
        <v>141.86666666666667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4.375" style="111" customWidth="1"/>
    <col min="2" max="2" width="9.25390625" style="111" customWidth="1"/>
    <col min="3" max="3" width="8.75390625" style="111" customWidth="1"/>
    <col min="4" max="4" width="8.875" style="111" customWidth="1"/>
    <col min="5" max="6" width="10.375" style="111" customWidth="1"/>
    <col min="7" max="16384" width="9.00390625" style="111" customWidth="1"/>
  </cols>
  <sheetData>
    <row r="1" spans="1:6" s="130" customFormat="1" ht="27">
      <c r="A1" s="378" t="s">
        <v>1</v>
      </c>
      <c r="B1" s="378"/>
      <c r="C1" s="378"/>
      <c r="D1" s="378"/>
      <c r="E1" s="378"/>
      <c r="F1" s="378"/>
    </row>
    <row r="2" spans="1:6" ht="19.5" customHeight="1">
      <c r="A2" s="97" t="s">
        <v>2</v>
      </c>
      <c r="B2" s="97"/>
      <c r="C2" s="97"/>
      <c r="D2" s="97"/>
      <c r="E2" s="379" t="s">
        <v>3</v>
      </c>
      <c r="F2" s="379"/>
    </row>
    <row r="3" spans="1:6" ht="45.75" customHeight="1">
      <c r="A3" s="54" t="s">
        <v>4</v>
      </c>
      <c r="B3" s="208" t="s">
        <v>5</v>
      </c>
      <c r="C3" s="163" t="s">
        <v>6</v>
      </c>
      <c r="D3" s="55" t="s">
        <v>7</v>
      </c>
      <c r="E3" s="55" t="s">
        <v>8</v>
      </c>
      <c r="F3" s="56" t="s">
        <v>9</v>
      </c>
    </row>
    <row r="4" spans="1:6" ht="41.25" customHeight="1">
      <c r="A4" s="209" t="s">
        <v>10</v>
      </c>
      <c r="B4" s="210">
        <f>SUM(B5,B22)</f>
        <v>3311</v>
      </c>
      <c r="C4" s="210">
        <f>SUM(C5,C22)</f>
        <v>3000</v>
      </c>
      <c r="D4" s="210">
        <f>SUM(D5,D22)</f>
        <v>3002</v>
      </c>
      <c r="E4" s="211">
        <f>D4/C4*100</f>
        <v>100.06666666666666</v>
      </c>
      <c r="F4" s="212">
        <f>(D4/B4-1)*100</f>
        <v>-9.332527937179103</v>
      </c>
    </row>
    <row r="5" spans="1:6" ht="20.25" customHeight="1">
      <c r="A5" s="66" t="s">
        <v>11</v>
      </c>
      <c r="B5" s="213">
        <f>SUM(B6:B21)</f>
        <v>2309</v>
      </c>
      <c r="C5" s="213">
        <f>SUM(C6:C21)</f>
        <v>2100</v>
      </c>
      <c r="D5" s="213">
        <f>SUM(D6:D21)</f>
        <v>2037</v>
      </c>
      <c r="E5" s="211">
        <f aca="true" t="shared" si="0" ref="E5:E33">D5/C5*100</f>
        <v>97</v>
      </c>
      <c r="F5" s="212">
        <f>(D5/B5-1)*100</f>
        <v>-11.779991338241658</v>
      </c>
    </row>
    <row r="6" spans="1:6" ht="20.25" customHeight="1">
      <c r="A6" s="136" t="s">
        <v>12</v>
      </c>
      <c r="B6" s="214">
        <v>571</v>
      </c>
      <c r="C6" s="61">
        <v>823</v>
      </c>
      <c r="D6" s="214">
        <v>537</v>
      </c>
      <c r="E6" s="211">
        <f t="shared" si="0"/>
        <v>65.24908869987848</v>
      </c>
      <c r="F6" s="215">
        <f>(D6/B6-1)*100</f>
        <v>-5.954465849387036</v>
      </c>
    </row>
    <row r="7" spans="1:6" ht="20.25" customHeight="1">
      <c r="A7" s="136" t="s">
        <v>13</v>
      </c>
      <c r="B7" s="214">
        <v>47</v>
      </c>
      <c r="C7" s="61">
        <v>60</v>
      </c>
      <c r="D7" s="214">
        <v>36</v>
      </c>
      <c r="E7" s="211">
        <f t="shared" si="0"/>
        <v>60</v>
      </c>
      <c r="F7" s="215">
        <f>(D7/B7-1)*100</f>
        <v>-23.404255319148938</v>
      </c>
    </row>
    <row r="8" spans="1:6" ht="20.25" customHeight="1">
      <c r="A8" s="136" t="s">
        <v>14</v>
      </c>
      <c r="B8" s="214"/>
      <c r="C8" s="61"/>
      <c r="D8" s="214"/>
      <c r="E8" s="211"/>
      <c r="F8" s="215"/>
    </row>
    <row r="9" spans="1:6" ht="20.25" customHeight="1">
      <c r="A9" s="136" t="s">
        <v>15</v>
      </c>
      <c r="B9" s="214">
        <v>66</v>
      </c>
      <c r="C9" s="61">
        <v>60</v>
      </c>
      <c r="D9" s="214">
        <v>57</v>
      </c>
      <c r="E9" s="211">
        <f t="shared" si="0"/>
        <v>95</v>
      </c>
      <c r="F9" s="215">
        <f aca="true" t="shared" si="1" ref="F9:F14">(D9/B9-1)*100</f>
        <v>-13.636363636363635</v>
      </c>
    </row>
    <row r="10" spans="1:6" ht="20.25" customHeight="1">
      <c r="A10" s="136" t="s">
        <v>16</v>
      </c>
      <c r="B10" s="214">
        <v>83</v>
      </c>
      <c r="C10" s="61">
        <v>210</v>
      </c>
      <c r="D10" s="214">
        <v>100</v>
      </c>
      <c r="E10" s="211">
        <f t="shared" si="0"/>
        <v>47.61904761904761</v>
      </c>
      <c r="F10" s="215">
        <f t="shared" si="1"/>
        <v>20.481927710843383</v>
      </c>
    </row>
    <row r="11" spans="1:6" ht="20.25" customHeight="1">
      <c r="A11" s="136" t="s">
        <v>17</v>
      </c>
      <c r="B11" s="214">
        <v>68</v>
      </c>
      <c r="C11" s="61">
        <v>117</v>
      </c>
      <c r="D11" s="214">
        <v>81</v>
      </c>
      <c r="E11" s="211">
        <f t="shared" si="0"/>
        <v>69.23076923076923</v>
      </c>
      <c r="F11" s="215">
        <f t="shared" si="1"/>
        <v>19.11764705882353</v>
      </c>
    </row>
    <row r="12" spans="1:6" ht="20.25" customHeight="1">
      <c r="A12" s="136" t="s">
        <v>18</v>
      </c>
      <c r="B12" s="214">
        <v>35</v>
      </c>
      <c r="C12" s="61">
        <v>42</v>
      </c>
      <c r="D12" s="214">
        <v>166</v>
      </c>
      <c r="E12" s="211">
        <f t="shared" si="0"/>
        <v>395.23809523809524</v>
      </c>
      <c r="F12" s="215">
        <f t="shared" si="1"/>
        <v>374.2857142857143</v>
      </c>
    </row>
    <row r="13" spans="1:6" ht="20.25" customHeight="1">
      <c r="A13" s="136" t="s">
        <v>19</v>
      </c>
      <c r="B13" s="214">
        <v>19</v>
      </c>
      <c r="C13" s="61">
        <v>20</v>
      </c>
      <c r="D13" s="214">
        <v>21</v>
      </c>
      <c r="E13" s="211">
        <f t="shared" si="0"/>
        <v>105</v>
      </c>
      <c r="F13" s="215">
        <f t="shared" si="1"/>
        <v>10.526315789473696</v>
      </c>
    </row>
    <row r="14" spans="1:6" ht="20.25" customHeight="1">
      <c r="A14" s="136" t="s">
        <v>20</v>
      </c>
      <c r="B14" s="214">
        <v>20</v>
      </c>
      <c r="C14" s="61">
        <v>56</v>
      </c>
      <c r="D14" s="214">
        <v>51</v>
      </c>
      <c r="E14" s="211">
        <f t="shared" si="0"/>
        <v>91.07142857142857</v>
      </c>
      <c r="F14" s="215">
        <f t="shared" si="1"/>
        <v>154.99999999999997</v>
      </c>
    </row>
    <row r="15" spans="1:6" ht="20.25" customHeight="1">
      <c r="A15" s="136" t="s">
        <v>21</v>
      </c>
      <c r="B15" s="214"/>
      <c r="C15" s="61"/>
      <c r="D15" s="214"/>
      <c r="E15" s="211"/>
      <c r="F15" s="215"/>
    </row>
    <row r="16" spans="1:6" ht="20.25" customHeight="1">
      <c r="A16" s="136" t="s">
        <v>22</v>
      </c>
      <c r="B16" s="214">
        <v>86</v>
      </c>
      <c r="C16" s="61">
        <v>100</v>
      </c>
      <c r="D16" s="214">
        <v>92</v>
      </c>
      <c r="E16" s="211">
        <f t="shared" si="0"/>
        <v>92</v>
      </c>
      <c r="F16" s="215">
        <f>(D16/B16-1)*100</f>
        <v>6.976744186046502</v>
      </c>
    </row>
    <row r="17" spans="1:6" ht="20.25" customHeight="1">
      <c r="A17" s="136" t="s">
        <v>23</v>
      </c>
      <c r="B17" s="214">
        <v>1306</v>
      </c>
      <c r="C17" s="61">
        <v>600</v>
      </c>
      <c r="D17" s="214">
        <v>785</v>
      </c>
      <c r="E17" s="211">
        <f t="shared" si="0"/>
        <v>130.83333333333334</v>
      </c>
      <c r="F17" s="215">
        <f>(D17/B17-1)*100</f>
        <v>-39.892802450229716</v>
      </c>
    </row>
    <row r="18" spans="1:6" ht="20.25" customHeight="1">
      <c r="A18" s="136" t="s">
        <v>24</v>
      </c>
      <c r="B18" s="214">
        <v>7</v>
      </c>
      <c r="C18" s="61">
        <v>10</v>
      </c>
      <c r="D18" s="214">
        <v>106</v>
      </c>
      <c r="E18" s="211">
        <f t="shared" si="0"/>
        <v>1060</v>
      </c>
      <c r="F18" s="215">
        <f>(D18/B18-1)*100</f>
        <v>1414.2857142857142</v>
      </c>
    </row>
    <row r="19" spans="1:6" ht="20.25" customHeight="1">
      <c r="A19" s="136" t="s">
        <v>25</v>
      </c>
      <c r="B19" s="214"/>
      <c r="C19" s="61"/>
      <c r="D19" s="214"/>
      <c r="E19" s="211"/>
      <c r="F19" s="215"/>
    </row>
    <row r="20" spans="1:6" ht="20.25" customHeight="1">
      <c r="A20" s="136" t="s">
        <v>26</v>
      </c>
      <c r="B20" s="214">
        <v>1</v>
      </c>
      <c r="C20" s="61">
        <v>2</v>
      </c>
      <c r="D20" s="214">
        <v>2</v>
      </c>
      <c r="E20" s="211">
        <f t="shared" si="0"/>
        <v>100</v>
      </c>
      <c r="F20" s="215"/>
    </row>
    <row r="21" spans="1:6" ht="20.25" customHeight="1">
      <c r="A21" s="136" t="s">
        <v>27</v>
      </c>
      <c r="B21" s="214"/>
      <c r="C21" s="61"/>
      <c r="D21" s="214">
        <v>3</v>
      </c>
      <c r="E21" s="211"/>
      <c r="F21" s="215"/>
    </row>
    <row r="22" spans="1:6" ht="20.25" customHeight="1">
      <c r="A22" s="66" t="s">
        <v>28</v>
      </c>
      <c r="B22" s="213">
        <f>SUM(B23:B29)</f>
        <v>1002</v>
      </c>
      <c r="C22" s="213">
        <f>SUM(C23:C29)</f>
        <v>900</v>
      </c>
      <c r="D22" s="213">
        <f>SUM(D23:D29)</f>
        <v>965</v>
      </c>
      <c r="E22" s="211">
        <f t="shared" si="0"/>
        <v>107.22222222222221</v>
      </c>
      <c r="F22" s="212">
        <f>(D22/B22-1)*100</f>
        <v>-3.6926147704590795</v>
      </c>
    </row>
    <row r="23" spans="1:6" ht="20.25" customHeight="1">
      <c r="A23" s="136" t="s">
        <v>29</v>
      </c>
      <c r="B23" s="214">
        <v>242</v>
      </c>
      <c r="C23" s="61">
        <v>264</v>
      </c>
      <c r="D23" s="214">
        <v>405</v>
      </c>
      <c r="E23" s="211">
        <f t="shared" si="0"/>
        <v>153.4090909090909</v>
      </c>
      <c r="F23" s="215">
        <f>(D23/B23-1)*100</f>
        <v>67.35537190082646</v>
      </c>
    </row>
    <row r="24" spans="1:6" ht="20.25" customHeight="1">
      <c r="A24" s="136" t="s">
        <v>30</v>
      </c>
      <c r="B24" s="214">
        <v>220</v>
      </c>
      <c r="C24" s="61">
        <v>202</v>
      </c>
      <c r="D24" s="214">
        <v>106</v>
      </c>
      <c r="E24" s="211">
        <f t="shared" si="0"/>
        <v>52.475247524752476</v>
      </c>
      <c r="F24" s="215">
        <f>(D24/B24-1)*100</f>
        <v>-51.81818181818182</v>
      </c>
    </row>
    <row r="25" spans="1:6" ht="20.25" customHeight="1">
      <c r="A25" s="136" t="s">
        <v>31</v>
      </c>
      <c r="B25" s="214">
        <v>138</v>
      </c>
      <c r="C25" s="61">
        <v>120</v>
      </c>
      <c r="D25" s="214">
        <v>195</v>
      </c>
      <c r="E25" s="211">
        <f t="shared" si="0"/>
        <v>162.5</v>
      </c>
      <c r="F25" s="215">
        <f>(D25/B25-1)*100</f>
        <v>41.30434782608696</v>
      </c>
    </row>
    <row r="26" spans="1:6" ht="20.25" customHeight="1">
      <c r="A26" s="136" t="s">
        <v>32</v>
      </c>
      <c r="B26" s="214"/>
      <c r="C26" s="61"/>
      <c r="D26" s="214"/>
      <c r="E26" s="211"/>
      <c r="F26" s="215"/>
    </row>
    <row r="27" spans="1:6" ht="20.25" customHeight="1">
      <c r="A27" s="136" t="s">
        <v>33</v>
      </c>
      <c r="B27" s="214">
        <v>311</v>
      </c>
      <c r="C27" s="61">
        <v>209</v>
      </c>
      <c r="D27" s="214">
        <v>152</v>
      </c>
      <c r="E27" s="211">
        <f t="shared" si="0"/>
        <v>72.72727272727273</v>
      </c>
      <c r="F27" s="215">
        <f>(D27/B27-1)*100</f>
        <v>-51.12540192926045</v>
      </c>
    </row>
    <row r="28" spans="1:6" ht="20.25" customHeight="1">
      <c r="A28" s="136" t="s">
        <v>34</v>
      </c>
      <c r="B28" s="214">
        <v>91</v>
      </c>
      <c r="C28" s="61">
        <v>105</v>
      </c>
      <c r="D28" s="214">
        <v>107</v>
      </c>
      <c r="E28" s="211">
        <f t="shared" si="0"/>
        <v>101.9047619047619</v>
      </c>
      <c r="F28" s="215">
        <f>(D28/B28-1)*100</f>
        <v>17.582417582417587</v>
      </c>
    </row>
    <row r="29" spans="1:6" ht="20.25" customHeight="1">
      <c r="A29" s="136" t="s">
        <v>35</v>
      </c>
      <c r="B29" s="214"/>
      <c r="C29" s="214">
        <v>0</v>
      </c>
      <c r="D29" s="214"/>
      <c r="E29" s="211"/>
      <c r="F29" s="215"/>
    </row>
    <row r="30" spans="1:6" ht="20.25" customHeight="1">
      <c r="A30" s="66" t="s">
        <v>36</v>
      </c>
      <c r="B30" s="213">
        <f>SUM(B31:B32)</f>
        <v>1322</v>
      </c>
      <c r="C30" s="213">
        <f>SUM(C31:C32)</f>
        <v>2089</v>
      </c>
      <c r="D30" s="213">
        <f>SUM(D31:D32)</f>
        <v>1474</v>
      </c>
      <c r="E30" s="211">
        <f t="shared" si="0"/>
        <v>70.56007659167065</v>
      </c>
      <c r="F30" s="212">
        <f>(D30/B30-1)*100</f>
        <v>11.497730711043875</v>
      </c>
    </row>
    <row r="31" spans="1:6" ht="20.25" customHeight="1">
      <c r="A31" s="136" t="s">
        <v>37</v>
      </c>
      <c r="B31" s="214">
        <v>1024</v>
      </c>
      <c r="C31" s="214">
        <v>1536</v>
      </c>
      <c r="D31" s="214">
        <v>1060</v>
      </c>
      <c r="E31" s="211">
        <f t="shared" si="0"/>
        <v>69.01041666666666</v>
      </c>
      <c r="F31" s="215">
        <f>(D31/B31-1)*100</f>
        <v>3.515625</v>
      </c>
    </row>
    <row r="32" spans="1:6" ht="20.25" customHeight="1">
      <c r="A32" s="136" t="s">
        <v>38</v>
      </c>
      <c r="B32" s="214">
        <v>298</v>
      </c>
      <c r="C32" s="214">
        <v>553</v>
      </c>
      <c r="D32" s="214">
        <v>414</v>
      </c>
      <c r="E32" s="211">
        <f t="shared" si="0"/>
        <v>74.86437613019892</v>
      </c>
      <c r="F32" s="215">
        <f>(D32/B32-1)*100</f>
        <v>38.92617449664431</v>
      </c>
    </row>
    <row r="33" spans="1:6" ht="20.25" customHeight="1">
      <c r="A33" s="201" t="s">
        <v>39</v>
      </c>
      <c r="B33" s="216">
        <f>SUM(B30,B4)</f>
        <v>4633</v>
      </c>
      <c r="C33" s="216">
        <f>SUM(C30,C4)</f>
        <v>5089</v>
      </c>
      <c r="D33" s="216">
        <f>SUM(D4,D30)</f>
        <v>4476</v>
      </c>
      <c r="E33" s="217">
        <f t="shared" si="0"/>
        <v>87.95441147573197</v>
      </c>
      <c r="F33" s="218">
        <f>(D33/B33-1)*100</f>
        <v>-3.388733002374267</v>
      </c>
    </row>
    <row r="34" ht="20.25" customHeight="1">
      <c r="F34" s="219"/>
    </row>
  </sheetData>
  <sheetProtection/>
  <mergeCells count="2">
    <mergeCell ref="A1:F1"/>
    <mergeCell ref="E2:F2"/>
  </mergeCells>
  <printOptions horizontalCentered="1"/>
  <pageMargins left="0.5905511811023623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61.125" style="0" customWidth="1"/>
    <col min="2" max="2" width="8.75390625" style="0" customWidth="1"/>
    <col min="3" max="3" width="8.50390625" style="0" customWidth="1"/>
    <col min="4" max="4" width="10.375" style="0" customWidth="1"/>
  </cols>
  <sheetData>
    <row r="1" ht="22.5" customHeight="1">
      <c r="A1" s="70"/>
    </row>
    <row r="2" spans="1:4" ht="24.75" customHeight="1">
      <c r="A2" s="425" t="s">
        <v>1169</v>
      </c>
      <c r="B2" s="425"/>
      <c r="C2" s="425"/>
      <c r="D2" s="425"/>
    </row>
    <row r="3" spans="1:4" ht="19.5" customHeight="1" thickBot="1">
      <c r="A3" s="327" t="s">
        <v>1170</v>
      </c>
      <c r="B3" s="327"/>
      <c r="C3" s="426" t="s">
        <v>3</v>
      </c>
      <c r="D3" s="426"/>
    </row>
    <row r="4" spans="1:4" ht="39.75" customHeight="1">
      <c r="A4" s="328" t="s">
        <v>4</v>
      </c>
      <c r="B4" s="329" t="s">
        <v>1184</v>
      </c>
      <c r="C4" s="329" t="s">
        <v>1185</v>
      </c>
      <c r="D4" s="330" t="s">
        <v>1171</v>
      </c>
    </row>
    <row r="5" spans="1:4" ht="19.5" customHeight="1">
      <c r="A5" s="331" t="s">
        <v>110</v>
      </c>
      <c r="B5" s="332"/>
      <c r="C5" s="333"/>
      <c r="D5" s="334"/>
    </row>
    <row r="6" spans="1:4" ht="19.5" customHeight="1">
      <c r="A6" s="331" t="s">
        <v>111</v>
      </c>
      <c r="B6" s="335"/>
      <c r="C6" s="335"/>
      <c r="D6" s="334"/>
    </row>
    <row r="7" spans="1:4" ht="19.5" customHeight="1">
      <c r="A7" s="331" t="s">
        <v>113</v>
      </c>
      <c r="B7" s="335"/>
      <c r="C7" s="335"/>
      <c r="D7" s="334"/>
    </row>
    <row r="8" spans="1:4" ht="19.5" customHeight="1">
      <c r="A8" s="331" t="s">
        <v>114</v>
      </c>
      <c r="B8" s="335"/>
      <c r="C8" s="335"/>
      <c r="D8" s="334"/>
    </row>
    <row r="9" spans="1:4" ht="19.5" customHeight="1">
      <c r="A9" s="331" t="s">
        <v>855</v>
      </c>
      <c r="B9" s="335"/>
      <c r="C9" s="335"/>
      <c r="D9" s="334"/>
    </row>
    <row r="10" spans="1:4" ht="19.5" customHeight="1">
      <c r="A10" s="331" t="s">
        <v>117</v>
      </c>
      <c r="B10" s="335"/>
      <c r="C10" s="335"/>
      <c r="D10" s="334"/>
    </row>
    <row r="11" spans="1:4" ht="19.5" customHeight="1">
      <c r="A11" s="331" t="s">
        <v>118</v>
      </c>
      <c r="B11" s="335"/>
      <c r="C11" s="335"/>
      <c r="D11" s="334"/>
    </row>
    <row r="12" spans="1:4" ht="19.5" customHeight="1">
      <c r="A12" s="331" t="s">
        <v>856</v>
      </c>
      <c r="B12" s="335"/>
      <c r="C12" s="335"/>
      <c r="D12" s="334"/>
    </row>
    <row r="13" spans="1:4" ht="19.5" customHeight="1">
      <c r="A13" s="331" t="s">
        <v>119</v>
      </c>
      <c r="B13" s="335">
        <f>SUM(B14:B20)</f>
        <v>1467</v>
      </c>
      <c r="C13" s="335">
        <f>SUM(C14:C20)</f>
        <v>2304</v>
      </c>
      <c r="D13" s="336">
        <f>(C13/B13-1)*100</f>
        <v>57.05521472392638</v>
      </c>
    </row>
    <row r="14" spans="1:4" ht="19.5" customHeight="1">
      <c r="A14" s="331" t="s">
        <v>857</v>
      </c>
      <c r="B14" s="335">
        <v>1417</v>
      </c>
      <c r="C14" s="335">
        <v>2254</v>
      </c>
      <c r="D14" s="336">
        <f>(C14/B14-1)*100</f>
        <v>59.06845448129852</v>
      </c>
    </row>
    <row r="15" spans="1:4" ht="19.5" customHeight="1">
      <c r="A15" s="331" t="s">
        <v>858</v>
      </c>
      <c r="B15" s="335"/>
      <c r="C15" s="335"/>
      <c r="D15" s="336"/>
    </row>
    <row r="16" spans="1:4" ht="19.5" customHeight="1">
      <c r="A16" s="331" t="s">
        <v>859</v>
      </c>
      <c r="B16" s="335"/>
      <c r="C16" s="335"/>
      <c r="D16" s="336"/>
    </row>
    <row r="17" spans="1:4" ht="19.5" customHeight="1">
      <c r="A17" s="331" t="s">
        <v>860</v>
      </c>
      <c r="B17" s="335"/>
      <c r="C17" s="335"/>
      <c r="D17" s="336"/>
    </row>
    <row r="18" spans="1:4" ht="19.5" customHeight="1">
      <c r="A18" s="331" t="s">
        <v>1172</v>
      </c>
      <c r="B18" s="335"/>
      <c r="C18" s="335"/>
      <c r="D18" s="336"/>
    </row>
    <row r="19" spans="1:4" ht="19.5" customHeight="1">
      <c r="A19" s="331" t="s">
        <v>861</v>
      </c>
      <c r="B19" s="335">
        <v>10</v>
      </c>
      <c r="C19" s="335">
        <v>10</v>
      </c>
      <c r="D19" s="336">
        <f>(C19/B19-1)*100</f>
        <v>0</v>
      </c>
    </row>
    <row r="20" spans="1:4" ht="19.5" customHeight="1">
      <c r="A20" s="331" t="s">
        <v>862</v>
      </c>
      <c r="B20" s="335">
        <v>40</v>
      </c>
      <c r="C20" s="335">
        <v>40</v>
      </c>
      <c r="D20" s="336">
        <f>(C20/B20-1)*100</f>
        <v>0</v>
      </c>
    </row>
    <row r="21" spans="1:4" ht="19.5" customHeight="1">
      <c r="A21" s="331" t="s">
        <v>126</v>
      </c>
      <c r="B21" s="335"/>
      <c r="C21" s="335"/>
      <c r="D21" s="336"/>
    </row>
    <row r="22" spans="1:4" ht="19.5" customHeight="1">
      <c r="A22" s="331" t="s">
        <v>127</v>
      </c>
      <c r="B22" s="335"/>
      <c r="C22" s="335"/>
      <c r="D22" s="336"/>
    </row>
    <row r="23" spans="1:4" ht="19.5" customHeight="1">
      <c r="A23" s="337" t="s">
        <v>128</v>
      </c>
      <c r="B23" s="335"/>
      <c r="C23" s="335"/>
      <c r="D23" s="336"/>
    </row>
    <row r="24" spans="1:4" ht="19.5" customHeight="1">
      <c r="A24" s="337" t="s">
        <v>1173</v>
      </c>
      <c r="B24" s="335"/>
      <c r="C24" s="335"/>
      <c r="D24" s="336"/>
    </row>
    <row r="25" spans="1:4" ht="19.5" customHeight="1">
      <c r="A25" s="337" t="s">
        <v>1174</v>
      </c>
      <c r="B25" s="335"/>
      <c r="C25" s="335"/>
      <c r="D25" s="336"/>
    </row>
    <row r="26" spans="1:4" ht="19.5" customHeight="1">
      <c r="A26" s="337" t="s">
        <v>129</v>
      </c>
      <c r="B26" s="335"/>
      <c r="C26" s="335"/>
      <c r="D26" s="336"/>
    </row>
    <row r="27" spans="1:4" ht="19.5" customHeight="1">
      <c r="A27" s="331" t="s">
        <v>130</v>
      </c>
      <c r="B27" s="335"/>
      <c r="C27" s="335"/>
      <c r="D27" s="336"/>
    </row>
    <row r="28" spans="1:4" ht="19.5" customHeight="1">
      <c r="A28" s="331" t="s">
        <v>656</v>
      </c>
      <c r="B28" s="335"/>
      <c r="C28" s="335"/>
      <c r="D28" s="336"/>
    </row>
    <row r="29" spans="1:4" ht="19.5" customHeight="1">
      <c r="A29" s="337" t="s">
        <v>1175</v>
      </c>
      <c r="B29" s="335"/>
      <c r="C29" s="335"/>
      <c r="D29" s="336"/>
    </row>
    <row r="30" spans="1:4" ht="19.5" customHeight="1">
      <c r="A30" s="337" t="s">
        <v>131</v>
      </c>
      <c r="B30" s="335"/>
      <c r="C30" s="335"/>
      <c r="D30" s="336"/>
    </row>
    <row r="31" spans="1:4" ht="19.5" customHeight="1">
      <c r="A31" s="337" t="s">
        <v>1176</v>
      </c>
      <c r="B31" s="335"/>
      <c r="C31" s="335"/>
      <c r="D31" s="336"/>
    </row>
    <row r="32" spans="1:4" ht="19.5" customHeight="1">
      <c r="A32" s="337" t="s">
        <v>1177</v>
      </c>
      <c r="B32" s="335"/>
      <c r="C32" s="335"/>
      <c r="D32" s="336"/>
    </row>
    <row r="33" spans="1:4" ht="19.5" customHeight="1">
      <c r="A33" s="337" t="s">
        <v>1178</v>
      </c>
      <c r="B33" s="335"/>
      <c r="C33" s="335"/>
      <c r="D33" s="336"/>
    </row>
    <row r="34" spans="1:4" ht="19.5" customHeight="1">
      <c r="A34" s="337" t="s">
        <v>1179</v>
      </c>
      <c r="B34" s="335"/>
      <c r="C34" s="335"/>
      <c r="D34" s="336"/>
    </row>
    <row r="35" spans="1:4" ht="19.5" customHeight="1">
      <c r="A35" s="337" t="s">
        <v>132</v>
      </c>
      <c r="B35" s="335"/>
      <c r="C35" s="335"/>
      <c r="D35" s="336"/>
    </row>
    <row r="36" spans="1:4" ht="19.5" customHeight="1">
      <c r="A36" s="331" t="s">
        <v>1180</v>
      </c>
      <c r="B36" s="335"/>
      <c r="C36" s="335"/>
      <c r="D36" s="336"/>
    </row>
    <row r="37" spans="1:4" ht="19.5" customHeight="1">
      <c r="A37" s="337" t="s">
        <v>1181</v>
      </c>
      <c r="B37" s="338"/>
      <c r="C37" s="335"/>
      <c r="D37" s="336"/>
    </row>
    <row r="38" spans="1:4" ht="19.5" customHeight="1">
      <c r="A38" s="337" t="s">
        <v>1182</v>
      </c>
      <c r="B38" s="335"/>
      <c r="C38" s="335"/>
      <c r="D38" s="336"/>
    </row>
    <row r="39" spans="1:4" ht="19.5" customHeight="1">
      <c r="A39" s="337" t="s">
        <v>133</v>
      </c>
      <c r="B39" s="335"/>
      <c r="C39" s="335"/>
      <c r="D39" s="336"/>
    </row>
    <row r="40" spans="1:4" ht="19.5" customHeight="1">
      <c r="A40" s="337" t="s">
        <v>112</v>
      </c>
      <c r="B40" s="335"/>
      <c r="C40" s="335"/>
      <c r="D40" s="336"/>
    </row>
    <row r="41" spans="1:4" ht="19.5" customHeight="1">
      <c r="A41" s="337" t="s">
        <v>134</v>
      </c>
      <c r="B41" s="335"/>
      <c r="C41" s="335">
        <v>24</v>
      </c>
      <c r="D41" s="336"/>
    </row>
    <row r="42" spans="1:4" ht="19.5" customHeight="1">
      <c r="A42" s="331" t="s">
        <v>135</v>
      </c>
      <c r="B42" s="335"/>
      <c r="C42" s="335"/>
      <c r="D42" s="336"/>
    </row>
    <row r="43" spans="1:4" ht="19.5" customHeight="1">
      <c r="A43" s="331" t="s">
        <v>137</v>
      </c>
      <c r="B43" s="335"/>
      <c r="C43" s="335"/>
      <c r="D43" s="336"/>
    </row>
    <row r="44" spans="1:4" ht="19.5" customHeight="1">
      <c r="A44" s="331" t="s">
        <v>863</v>
      </c>
      <c r="B44" s="335"/>
      <c r="C44" s="335">
        <v>24</v>
      </c>
      <c r="D44" s="336"/>
    </row>
    <row r="45" spans="1:4" ht="19.5" customHeight="1">
      <c r="A45" s="337" t="s">
        <v>139</v>
      </c>
      <c r="B45" s="338">
        <v>33</v>
      </c>
      <c r="C45" s="335">
        <v>278</v>
      </c>
      <c r="D45" s="336"/>
    </row>
    <row r="46" spans="1:4" ht="19.5" customHeight="1">
      <c r="A46" s="337" t="s">
        <v>1183</v>
      </c>
      <c r="B46" s="338">
        <v>33</v>
      </c>
      <c r="C46" s="335">
        <v>278</v>
      </c>
      <c r="D46" s="336"/>
    </row>
    <row r="47" spans="1:4" ht="19.5" customHeight="1">
      <c r="A47" s="337" t="s">
        <v>140</v>
      </c>
      <c r="B47" s="335"/>
      <c r="C47" s="335"/>
      <c r="D47" s="336"/>
    </row>
    <row r="48" spans="1:4" ht="19.5" customHeight="1">
      <c r="A48" s="337"/>
      <c r="B48" s="338"/>
      <c r="C48" s="335"/>
      <c r="D48" s="336"/>
    </row>
    <row r="49" spans="1:4" ht="19.5" customHeight="1">
      <c r="A49" s="339" t="s">
        <v>72</v>
      </c>
      <c r="B49" s="338">
        <f>SUM(B5,B7,B10,B13,B21,B27,B35,B39,B41,B45,B47)</f>
        <v>1500</v>
      </c>
      <c r="C49" s="338">
        <f>SUM(C5,C7,C10,C13,C21,C27,C35,C39,C41,C45,C47)</f>
        <v>2606</v>
      </c>
      <c r="D49" s="336">
        <f>(C49/B49-1)*100</f>
        <v>73.73333333333333</v>
      </c>
    </row>
    <row r="50" spans="1:4" ht="19.5" customHeight="1">
      <c r="A50" s="340" t="s">
        <v>144</v>
      </c>
      <c r="B50" s="335"/>
      <c r="C50" s="335">
        <v>1022</v>
      </c>
      <c r="D50" s="336"/>
    </row>
    <row r="51" spans="1:4" ht="19.5" customHeight="1">
      <c r="A51" s="331" t="s">
        <v>145</v>
      </c>
      <c r="B51" s="335"/>
      <c r="C51" s="335"/>
      <c r="D51" s="336"/>
    </row>
    <row r="52" spans="1:4" ht="19.5" customHeight="1">
      <c r="A52" s="331" t="s">
        <v>146</v>
      </c>
      <c r="B52" s="335"/>
      <c r="C52" s="335"/>
      <c r="D52" s="336"/>
    </row>
    <row r="53" spans="1:4" ht="19.5" customHeight="1">
      <c r="A53" s="331" t="s">
        <v>147</v>
      </c>
      <c r="B53" s="335"/>
      <c r="C53" s="335"/>
      <c r="D53" s="336"/>
    </row>
    <row r="54" spans="1:4" ht="19.5" customHeight="1">
      <c r="A54" s="331" t="s">
        <v>148</v>
      </c>
      <c r="B54" s="335"/>
      <c r="C54" s="335"/>
      <c r="D54" s="336"/>
    </row>
    <row r="55" spans="1:4" ht="19.5" customHeight="1">
      <c r="A55" s="331" t="s">
        <v>149</v>
      </c>
      <c r="B55" s="335"/>
      <c r="C55" s="335"/>
      <c r="D55" s="336"/>
    </row>
    <row r="56" spans="1:4" ht="19.5" customHeight="1">
      <c r="A56" s="331" t="s">
        <v>150</v>
      </c>
      <c r="B56" s="335"/>
      <c r="C56" s="335">
        <v>1022</v>
      </c>
      <c r="D56" s="336"/>
    </row>
    <row r="57" spans="1:4" ht="19.5" customHeight="1" thickBot="1">
      <c r="A57" s="341" t="s">
        <v>151</v>
      </c>
      <c r="B57" s="342">
        <f>SUM(B49,B50)</f>
        <v>1500</v>
      </c>
      <c r="C57" s="342">
        <f>SUM(C49,C50)</f>
        <v>3628</v>
      </c>
      <c r="D57" s="343">
        <f>(C57/B57-1)*100</f>
        <v>141.86666666666667</v>
      </c>
    </row>
    <row r="71" spans="1:4" ht="14.25">
      <c r="A71" s="427"/>
      <c r="B71" s="427"/>
      <c r="C71" s="427"/>
      <c r="D71" s="427"/>
    </row>
  </sheetData>
  <sheetProtection/>
  <mergeCells count="3">
    <mergeCell ref="A2:D2"/>
    <mergeCell ref="C3:D3"/>
    <mergeCell ref="A71:D71"/>
  </mergeCell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5"/>
  <sheetViews>
    <sheetView zoomScalePageLayoutView="0" workbookViewId="0" topLeftCell="A34">
      <selection activeCell="F50" sqref="F50"/>
    </sheetView>
  </sheetViews>
  <sheetFormatPr defaultColWidth="9.00390625" defaultRowHeight="13.5"/>
  <cols>
    <col min="1" max="1" width="61.125" style="0" customWidth="1"/>
    <col min="2" max="2" width="8.75390625" style="0" customWidth="1"/>
    <col min="3" max="3" width="8.50390625" style="0" customWidth="1"/>
    <col min="4" max="4" width="10.375" style="0" customWidth="1"/>
  </cols>
  <sheetData>
    <row r="1" ht="22.5" customHeight="1">
      <c r="A1" s="70"/>
    </row>
    <row r="2" spans="1:4" ht="24.75" customHeight="1">
      <c r="A2" s="425" t="s">
        <v>1215</v>
      </c>
      <c r="B2" s="425"/>
      <c r="C2" s="425"/>
      <c r="D2" s="425"/>
    </row>
    <row r="3" spans="1:4" ht="19.5" customHeight="1" thickBot="1">
      <c r="A3" s="327" t="s">
        <v>1186</v>
      </c>
      <c r="B3" s="327"/>
      <c r="C3" s="426" t="s">
        <v>1157</v>
      </c>
      <c r="D3" s="426"/>
    </row>
    <row r="4" spans="1:4" ht="39.75" customHeight="1">
      <c r="A4" s="344" t="s">
        <v>1187</v>
      </c>
      <c r="B4" s="329" t="s">
        <v>1188</v>
      </c>
      <c r="C4" s="329" t="s">
        <v>1189</v>
      </c>
      <c r="D4" s="330" t="s">
        <v>1190</v>
      </c>
    </row>
    <row r="5" spans="1:4" ht="19.5" customHeight="1">
      <c r="A5" s="331" t="s">
        <v>110</v>
      </c>
      <c r="B5" s="332"/>
      <c r="C5" s="333"/>
      <c r="D5" s="334"/>
    </row>
    <row r="6" spans="1:4" ht="19.5" customHeight="1">
      <c r="A6" s="331" t="s">
        <v>1191</v>
      </c>
      <c r="B6" s="332"/>
      <c r="C6" s="333"/>
      <c r="D6" s="334"/>
    </row>
    <row r="7" spans="1:4" ht="19.5" customHeight="1">
      <c r="A7" s="331" t="s">
        <v>1192</v>
      </c>
      <c r="B7" s="335"/>
      <c r="C7" s="335"/>
      <c r="D7" s="334"/>
    </row>
    <row r="8" spans="1:4" ht="19.5" customHeight="1">
      <c r="A8" s="331" t="s">
        <v>113</v>
      </c>
      <c r="B8" s="335"/>
      <c r="C8" s="335"/>
      <c r="D8" s="334"/>
    </row>
    <row r="9" spans="1:4" ht="19.5" customHeight="1">
      <c r="A9" s="331" t="s">
        <v>114</v>
      </c>
      <c r="B9" s="335"/>
      <c r="C9" s="335"/>
      <c r="D9" s="334"/>
    </row>
    <row r="10" spans="1:4" ht="19.5" customHeight="1">
      <c r="A10" s="331" t="s">
        <v>855</v>
      </c>
      <c r="B10" s="335"/>
      <c r="C10" s="335"/>
      <c r="D10" s="334"/>
    </row>
    <row r="11" spans="1:4" ht="19.5" customHeight="1">
      <c r="A11" s="331" t="s">
        <v>117</v>
      </c>
      <c r="B11" s="335"/>
      <c r="C11" s="335"/>
      <c r="D11" s="334"/>
    </row>
    <row r="12" spans="1:4" ht="19.5" customHeight="1">
      <c r="A12" s="331" t="s">
        <v>118</v>
      </c>
      <c r="B12" s="335"/>
      <c r="C12" s="335"/>
      <c r="D12" s="334"/>
    </row>
    <row r="13" spans="1:4" ht="19.5" customHeight="1">
      <c r="A13" s="331" t="s">
        <v>856</v>
      </c>
      <c r="B13" s="335"/>
      <c r="C13" s="335"/>
      <c r="D13" s="334"/>
    </row>
    <row r="14" spans="1:4" ht="19.5" customHeight="1">
      <c r="A14" s="331" t="s">
        <v>119</v>
      </c>
      <c r="B14" s="335"/>
      <c r="C14" s="335"/>
      <c r="D14" s="336"/>
    </row>
    <row r="15" spans="1:4" ht="19.5" customHeight="1">
      <c r="A15" s="331" t="s">
        <v>1193</v>
      </c>
      <c r="B15" s="335"/>
      <c r="C15" s="335"/>
      <c r="D15" s="336"/>
    </row>
    <row r="16" spans="1:4" ht="19.5" customHeight="1">
      <c r="A16" s="331" t="s">
        <v>1194</v>
      </c>
      <c r="B16" s="335"/>
      <c r="C16" s="335"/>
      <c r="D16" s="336"/>
    </row>
    <row r="17" spans="1:4" ht="19.5" customHeight="1">
      <c r="A17" s="331" t="s">
        <v>1195</v>
      </c>
      <c r="B17" s="335"/>
      <c r="C17" s="335"/>
      <c r="D17" s="336"/>
    </row>
    <row r="18" spans="1:4" ht="19.5" customHeight="1">
      <c r="A18" s="331" t="s">
        <v>1196</v>
      </c>
      <c r="B18" s="335"/>
      <c r="C18" s="335"/>
      <c r="D18" s="336"/>
    </row>
    <row r="19" spans="1:4" ht="19.5" customHeight="1">
      <c r="A19" s="331" t="s">
        <v>1197</v>
      </c>
      <c r="B19" s="335"/>
      <c r="C19" s="335"/>
      <c r="D19" s="336"/>
    </row>
    <row r="20" spans="1:4" ht="19.5" customHeight="1">
      <c r="A20" s="331" t="s">
        <v>1198</v>
      </c>
      <c r="B20" s="335"/>
      <c r="C20" s="335"/>
      <c r="D20" s="336"/>
    </row>
    <row r="21" spans="1:4" ht="19.5" customHeight="1">
      <c r="A21" s="331" t="s">
        <v>1199</v>
      </c>
      <c r="B21" s="335"/>
      <c r="C21" s="335"/>
      <c r="D21" s="336"/>
    </row>
    <row r="22" spans="1:4" ht="19.5" customHeight="1">
      <c r="A22" s="331" t="s">
        <v>1200</v>
      </c>
      <c r="B22" s="335"/>
      <c r="C22" s="335"/>
      <c r="D22" s="336"/>
    </row>
    <row r="23" spans="1:4" ht="19.5" customHeight="1">
      <c r="A23" s="331" t="s">
        <v>1201</v>
      </c>
      <c r="B23" s="335"/>
      <c r="C23" s="335"/>
      <c r="D23" s="336"/>
    </row>
    <row r="24" spans="1:4" ht="19.5" customHeight="1">
      <c r="A24" s="331" t="s">
        <v>1202</v>
      </c>
      <c r="B24" s="335"/>
      <c r="C24" s="335"/>
      <c r="D24" s="336"/>
    </row>
    <row r="25" spans="1:4" ht="19.5" customHeight="1">
      <c r="A25" s="331" t="s">
        <v>1203</v>
      </c>
      <c r="B25" s="335"/>
      <c r="C25" s="335"/>
      <c r="D25" s="336"/>
    </row>
    <row r="26" spans="1:4" ht="19.5" customHeight="1">
      <c r="A26" s="331" t="s">
        <v>1204</v>
      </c>
      <c r="B26" s="335"/>
      <c r="C26" s="335"/>
      <c r="D26" s="336"/>
    </row>
    <row r="27" spans="1:4" ht="19.5" customHeight="1">
      <c r="A27" s="331" t="s">
        <v>1205</v>
      </c>
      <c r="B27" s="335"/>
      <c r="C27" s="335"/>
      <c r="D27" s="336"/>
    </row>
    <row r="28" spans="1:4" ht="19.5" customHeight="1">
      <c r="A28" s="331" t="s">
        <v>1206</v>
      </c>
      <c r="B28" s="335"/>
      <c r="C28" s="335"/>
      <c r="D28" s="336"/>
    </row>
    <row r="29" spans="1:4" ht="19.5" customHeight="1">
      <c r="A29" s="331" t="s">
        <v>1207</v>
      </c>
      <c r="B29" s="335"/>
      <c r="C29" s="335"/>
      <c r="D29" s="336"/>
    </row>
    <row r="30" spans="1:4" ht="19.5" customHeight="1">
      <c r="A30" s="331" t="s">
        <v>126</v>
      </c>
      <c r="B30" s="335"/>
      <c r="C30" s="335"/>
      <c r="D30" s="336"/>
    </row>
    <row r="31" spans="1:4" ht="19.5" customHeight="1">
      <c r="A31" s="337" t="s">
        <v>1208</v>
      </c>
      <c r="B31" s="335"/>
      <c r="C31" s="335"/>
      <c r="D31" s="336"/>
    </row>
    <row r="32" spans="1:4" ht="19.5" customHeight="1">
      <c r="A32" s="337" t="s">
        <v>1173</v>
      </c>
      <c r="B32" s="335"/>
      <c r="C32" s="335"/>
      <c r="D32" s="336"/>
    </row>
    <row r="33" spans="1:4" ht="19.5" customHeight="1">
      <c r="A33" s="337" t="s">
        <v>1209</v>
      </c>
      <c r="B33" s="335"/>
      <c r="C33" s="335"/>
      <c r="D33" s="336"/>
    </row>
    <row r="34" spans="1:4" ht="19.5" customHeight="1">
      <c r="A34" s="331" t="s">
        <v>130</v>
      </c>
      <c r="B34" s="335"/>
      <c r="C34" s="335"/>
      <c r="D34" s="336"/>
    </row>
    <row r="35" spans="1:4" ht="19.5" customHeight="1">
      <c r="A35" s="331" t="s">
        <v>656</v>
      </c>
      <c r="B35" s="335"/>
      <c r="C35" s="335"/>
      <c r="D35" s="336"/>
    </row>
    <row r="36" spans="1:4" ht="19.5" customHeight="1">
      <c r="A36" s="337" t="s">
        <v>1175</v>
      </c>
      <c r="B36" s="335"/>
      <c r="C36" s="335"/>
      <c r="D36" s="336"/>
    </row>
    <row r="37" spans="1:4" ht="19.5" customHeight="1">
      <c r="A37" s="337" t="s">
        <v>131</v>
      </c>
      <c r="B37" s="335"/>
      <c r="C37" s="335"/>
      <c r="D37" s="336"/>
    </row>
    <row r="38" spans="1:4" ht="19.5" customHeight="1">
      <c r="A38" s="337" t="s">
        <v>1176</v>
      </c>
      <c r="B38" s="335"/>
      <c r="C38" s="335"/>
      <c r="D38" s="336"/>
    </row>
    <row r="39" spans="1:4" ht="19.5" customHeight="1">
      <c r="A39" s="337" t="s">
        <v>1177</v>
      </c>
      <c r="B39" s="335"/>
      <c r="C39" s="335"/>
      <c r="D39" s="336"/>
    </row>
    <row r="40" spans="1:4" ht="19.5" customHeight="1">
      <c r="A40" s="337" t="s">
        <v>1178</v>
      </c>
      <c r="B40" s="335"/>
      <c r="C40" s="335"/>
      <c r="D40" s="336"/>
    </row>
    <row r="41" spans="1:4" ht="19.5" customHeight="1">
      <c r="A41" s="337" t="s">
        <v>1179</v>
      </c>
      <c r="B41" s="335"/>
      <c r="C41" s="335"/>
      <c r="D41" s="336"/>
    </row>
    <row r="42" spans="1:4" ht="19.5" customHeight="1">
      <c r="A42" s="337" t="s">
        <v>1210</v>
      </c>
      <c r="B42" s="335"/>
      <c r="C42" s="335"/>
      <c r="D42" s="336"/>
    </row>
    <row r="43" spans="1:4" ht="19.5" customHeight="1">
      <c r="A43" s="337" t="s">
        <v>1182</v>
      </c>
      <c r="B43" s="335"/>
      <c r="C43" s="335"/>
      <c r="D43" s="336"/>
    </row>
    <row r="44" spans="1:4" ht="19.5" customHeight="1">
      <c r="A44" s="337" t="s">
        <v>1211</v>
      </c>
      <c r="B44" s="335"/>
      <c r="C44" s="335"/>
      <c r="D44" s="336"/>
    </row>
    <row r="45" spans="1:4" ht="19.5" customHeight="1">
      <c r="A45" s="331" t="s">
        <v>135</v>
      </c>
      <c r="B45" s="335"/>
      <c r="C45" s="335"/>
      <c r="D45" s="336"/>
    </row>
    <row r="46" spans="1:4" ht="19.5" customHeight="1">
      <c r="A46" s="331" t="s">
        <v>137</v>
      </c>
      <c r="B46" s="335"/>
      <c r="C46" s="335"/>
      <c r="D46" s="336"/>
    </row>
    <row r="47" spans="1:4" ht="19.5" customHeight="1">
      <c r="A47" s="331" t="s">
        <v>863</v>
      </c>
      <c r="B47" s="335"/>
      <c r="C47" s="335"/>
      <c r="D47" s="336"/>
    </row>
    <row r="48" spans="1:4" ht="19.5" customHeight="1">
      <c r="A48" s="337" t="s">
        <v>1212</v>
      </c>
      <c r="B48" s="338"/>
      <c r="C48" s="335"/>
      <c r="D48" s="336"/>
    </row>
    <row r="49" spans="1:4" ht="19.5" customHeight="1">
      <c r="A49" s="337" t="s">
        <v>1213</v>
      </c>
      <c r="B49" s="335"/>
      <c r="C49" s="335"/>
      <c r="D49" s="336"/>
    </row>
    <row r="50" spans="1:4" ht="19.5" customHeight="1">
      <c r="A50" s="337"/>
      <c r="B50" s="338"/>
      <c r="C50" s="335"/>
      <c r="D50" s="336"/>
    </row>
    <row r="51" spans="1:4" ht="19.5" customHeight="1" thickBot="1">
      <c r="A51" s="345" t="s">
        <v>1214</v>
      </c>
      <c r="B51" s="342"/>
      <c r="C51" s="342"/>
      <c r="D51" s="346"/>
    </row>
    <row r="52" ht="13.5">
      <c r="A52" s="347" t="s">
        <v>1216</v>
      </c>
    </row>
    <row r="65" spans="1:4" ht="14.25">
      <c r="A65" s="427"/>
      <c r="B65" s="427"/>
      <c r="C65" s="427"/>
      <c r="D65" s="427"/>
    </row>
  </sheetData>
  <sheetProtection/>
  <mergeCells count="3">
    <mergeCell ref="A2:D2"/>
    <mergeCell ref="C3:D3"/>
    <mergeCell ref="A65:D65"/>
  </mergeCells>
  <printOptions/>
  <pageMargins left="0.7" right="0.7" top="0.75" bottom="0.75" header="0.3" footer="0.3"/>
  <pageSetup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zoomScalePageLayoutView="0" workbookViewId="0" topLeftCell="A31">
      <selection activeCell="A53" sqref="A53"/>
    </sheetView>
  </sheetViews>
  <sheetFormatPr defaultColWidth="9.00390625" defaultRowHeight="13.5"/>
  <cols>
    <col min="1" max="1" width="61.125" style="0" customWidth="1"/>
    <col min="2" max="2" width="8.75390625" style="0" customWidth="1"/>
    <col min="3" max="3" width="10.125" style="0" customWidth="1"/>
    <col min="4" max="4" width="10.375" style="0" customWidth="1"/>
    <col min="9" max="9" width="10.625" style="0" customWidth="1"/>
  </cols>
  <sheetData>
    <row r="1" ht="22.5" customHeight="1">
      <c r="A1" s="70"/>
    </row>
    <row r="2" spans="1:9" ht="24.75" customHeight="1">
      <c r="A2" s="425" t="s">
        <v>1226</v>
      </c>
      <c r="B2" s="425"/>
      <c r="C2" s="425"/>
      <c r="D2" s="425"/>
      <c r="E2" s="425"/>
      <c r="F2" s="425"/>
      <c r="G2" s="425"/>
      <c r="H2" s="425"/>
      <c r="I2" s="425"/>
    </row>
    <row r="3" spans="1:10" ht="19.5" customHeight="1" thickBot="1">
      <c r="A3" s="327" t="s">
        <v>1217</v>
      </c>
      <c r="B3" s="327"/>
      <c r="I3" s="348" t="s">
        <v>1157</v>
      </c>
      <c r="J3" s="348"/>
    </row>
    <row r="4" spans="1:9" ht="39.75" customHeight="1">
      <c r="A4" s="344" t="s">
        <v>1187</v>
      </c>
      <c r="B4" s="329" t="s">
        <v>1218</v>
      </c>
      <c r="C4" s="349" t="s">
        <v>1219</v>
      </c>
      <c r="D4" s="350" t="s">
        <v>1220</v>
      </c>
      <c r="E4" s="349" t="s">
        <v>1221</v>
      </c>
      <c r="F4" s="349" t="s">
        <v>1222</v>
      </c>
      <c r="G4" s="349" t="s">
        <v>1223</v>
      </c>
      <c r="H4" s="349" t="s">
        <v>1224</v>
      </c>
      <c r="I4" s="351" t="s">
        <v>1225</v>
      </c>
    </row>
    <row r="5" spans="1:9" ht="19.5" customHeight="1">
      <c r="A5" s="331" t="s">
        <v>110</v>
      </c>
      <c r="B5" s="332"/>
      <c r="C5" s="333"/>
      <c r="D5" s="352"/>
      <c r="E5" s="158"/>
      <c r="F5" s="158"/>
      <c r="G5" s="158"/>
      <c r="H5" s="158"/>
      <c r="I5" s="143"/>
    </row>
    <row r="6" spans="1:9" ht="19.5" customHeight="1">
      <c r="A6" s="331" t="s">
        <v>1191</v>
      </c>
      <c r="B6" s="332"/>
      <c r="C6" s="333"/>
      <c r="D6" s="352"/>
      <c r="E6" s="158"/>
      <c r="F6" s="158"/>
      <c r="G6" s="158"/>
      <c r="H6" s="158"/>
      <c r="I6" s="143"/>
    </row>
    <row r="7" spans="1:9" ht="19.5" customHeight="1">
      <c r="A7" s="331" t="s">
        <v>1192</v>
      </c>
      <c r="B7" s="335"/>
      <c r="C7" s="335"/>
      <c r="D7" s="352"/>
      <c r="E7" s="158"/>
      <c r="F7" s="158"/>
      <c r="G7" s="158"/>
      <c r="H7" s="158"/>
      <c r="I7" s="143"/>
    </row>
    <row r="8" spans="1:9" ht="19.5" customHeight="1">
      <c r="A8" s="331" t="s">
        <v>113</v>
      </c>
      <c r="B8" s="335"/>
      <c r="C8" s="335"/>
      <c r="D8" s="352"/>
      <c r="E8" s="158"/>
      <c r="F8" s="158"/>
      <c r="G8" s="158"/>
      <c r="H8" s="158"/>
      <c r="I8" s="143"/>
    </row>
    <row r="9" spans="1:9" ht="19.5" customHeight="1">
      <c r="A9" s="331" t="s">
        <v>114</v>
      </c>
      <c r="B9" s="335"/>
      <c r="C9" s="335"/>
      <c r="D9" s="352"/>
      <c r="E9" s="158"/>
      <c r="F9" s="158"/>
      <c r="G9" s="158"/>
      <c r="H9" s="158"/>
      <c r="I9" s="143"/>
    </row>
    <row r="10" spans="1:9" ht="19.5" customHeight="1">
      <c r="A10" s="331" t="s">
        <v>855</v>
      </c>
      <c r="B10" s="335"/>
      <c r="C10" s="335"/>
      <c r="D10" s="352"/>
      <c r="E10" s="158"/>
      <c r="F10" s="158"/>
      <c r="G10" s="158"/>
      <c r="H10" s="158"/>
      <c r="I10" s="143"/>
    </row>
    <row r="11" spans="1:9" ht="19.5" customHeight="1">
      <c r="A11" s="331" t="s">
        <v>117</v>
      </c>
      <c r="B11" s="335"/>
      <c r="C11" s="335"/>
      <c r="D11" s="352"/>
      <c r="E11" s="158"/>
      <c r="F11" s="158"/>
      <c r="G11" s="158"/>
      <c r="H11" s="158"/>
      <c r="I11" s="143"/>
    </row>
    <row r="12" spans="1:9" ht="19.5" customHeight="1">
      <c r="A12" s="331" t="s">
        <v>118</v>
      </c>
      <c r="B12" s="335"/>
      <c r="C12" s="335"/>
      <c r="D12" s="352"/>
      <c r="E12" s="158"/>
      <c r="F12" s="158"/>
      <c r="G12" s="158"/>
      <c r="H12" s="158"/>
      <c r="I12" s="143"/>
    </row>
    <row r="13" spans="1:9" ht="19.5" customHeight="1">
      <c r="A13" s="331" t="s">
        <v>856</v>
      </c>
      <c r="B13" s="335"/>
      <c r="C13" s="335"/>
      <c r="D13" s="352"/>
      <c r="E13" s="158"/>
      <c r="F13" s="158"/>
      <c r="G13" s="158"/>
      <c r="H13" s="158"/>
      <c r="I13" s="143"/>
    </row>
    <row r="14" spans="1:9" ht="19.5" customHeight="1">
      <c r="A14" s="331" t="s">
        <v>119</v>
      </c>
      <c r="B14" s="335"/>
      <c r="C14" s="335"/>
      <c r="D14" s="353"/>
      <c r="E14" s="158"/>
      <c r="F14" s="158"/>
      <c r="G14" s="158"/>
      <c r="H14" s="158"/>
      <c r="I14" s="143"/>
    </row>
    <row r="15" spans="1:9" ht="19.5" customHeight="1">
      <c r="A15" s="331" t="s">
        <v>1193</v>
      </c>
      <c r="B15" s="335"/>
      <c r="C15" s="335"/>
      <c r="D15" s="353"/>
      <c r="E15" s="158"/>
      <c r="F15" s="158"/>
      <c r="G15" s="158"/>
      <c r="H15" s="158"/>
      <c r="I15" s="143"/>
    </row>
    <row r="16" spans="1:9" ht="19.5" customHeight="1">
      <c r="A16" s="331" t="s">
        <v>1194</v>
      </c>
      <c r="B16" s="335"/>
      <c r="C16" s="335"/>
      <c r="D16" s="353"/>
      <c r="E16" s="158"/>
      <c r="F16" s="158"/>
      <c r="G16" s="158"/>
      <c r="H16" s="158"/>
      <c r="I16" s="143"/>
    </row>
    <row r="17" spans="1:9" ht="19.5" customHeight="1">
      <c r="A17" s="331" t="s">
        <v>1195</v>
      </c>
      <c r="B17" s="335"/>
      <c r="C17" s="335"/>
      <c r="D17" s="353"/>
      <c r="E17" s="158"/>
      <c r="F17" s="158"/>
      <c r="G17" s="158"/>
      <c r="H17" s="158"/>
      <c r="I17" s="143"/>
    </row>
    <row r="18" spans="1:9" ht="19.5" customHeight="1">
      <c r="A18" s="331" t="s">
        <v>1196</v>
      </c>
      <c r="B18" s="335"/>
      <c r="C18" s="335"/>
      <c r="D18" s="353"/>
      <c r="E18" s="158"/>
      <c r="F18" s="158"/>
      <c r="G18" s="158"/>
      <c r="H18" s="158"/>
      <c r="I18" s="143"/>
    </row>
    <row r="19" spans="1:9" ht="19.5" customHeight="1">
      <c r="A19" s="331" t="s">
        <v>1197</v>
      </c>
      <c r="B19" s="335"/>
      <c r="C19" s="335"/>
      <c r="D19" s="353"/>
      <c r="E19" s="158"/>
      <c r="F19" s="158"/>
      <c r="G19" s="158"/>
      <c r="H19" s="158"/>
      <c r="I19" s="143"/>
    </row>
    <row r="20" spans="1:9" ht="19.5" customHeight="1">
      <c r="A20" s="331" t="s">
        <v>1198</v>
      </c>
      <c r="B20" s="335"/>
      <c r="C20" s="335"/>
      <c r="D20" s="353"/>
      <c r="E20" s="158"/>
      <c r="F20" s="158"/>
      <c r="G20" s="158"/>
      <c r="H20" s="158"/>
      <c r="I20" s="143"/>
    </row>
    <row r="21" spans="1:9" ht="19.5" customHeight="1">
      <c r="A21" s="331" t="s">
        <v>1199</v>
      </c>
      <c r="B21" s="335"/>
      <c r="C21" s="335"/>
      <c r="D21" s="353"/>
      <c r="E21" s="158"/>
      <c r="F21" s="158"/>
      <c r="G21" s="158"/>
      <c r="H21" s="158"/>
      <c r="I21" s="143"/>
    </row>
    <row r="22" spans="1:9" ht="19.5" customHeight="1">
      <c r="A22" s="331" t="s">
        <v>1200</v>
      </c>
      <c r="B22" s="335"/>
      <c r="C22" s="335"/>
      <c r="D22" s="353"/>
      <c r="E22" s="158"/>
      <c r="F22" s="158"/>
      <c r="G22" s="158"/>
      <c r="H22" s="158"/>
      <c r="I22" s="143"/>
    </row>
    <row r="23" spans="1:9" ht="19.5" customHeight="1">
      <c r="A23" s="331" t="s">
        <v>1201</v>
      </c>
      <c r="B23" s="335"/>
      <c r="C23" s="335"/>
      <c r="D23" s="353"/>
      <c r="E23" s="158"/>
      <c r="F23" s="158"/>
      <c r="G23" s="158"/>
      <c r="H23" s="158"/>
      <c r="I23" s="143"/>
    </row>
    <row r="24" spans="1:9" ht="19.5" customHeight="1">
      <c r="A24" s="331" t="s">
        <v>1202</v>
      </c>
      <c r="B24" s="335"/>
      <c r="C24" s="335"/>
      <c r="D24" s="353"/>
      <c r="E24" s="158"/>
      <c r="F24" s="158"/>
      <c r="G24" s="158"/>
      <c r="H24" s="158"/>
      <c r="I24" s="143"/>
    </row>
    <row r="25" spans="1:9" ht="19.5" customHeight="1">
      <c r="A25" s="331" t="s">
        <v>1203</v>
      </c>
      <c r="B25" s="335"/>
      <c r="C25" s="335"/>
      <c r="D25" s="353"/>
      <c r="E25" s="158"/>
      <c r="F25" s="158"/>
      <c r="G25" s="158"/>
      <c r="H25" s="158"/>
      <c r="I25" s="143"/>
    </row>
    <row r="26" spans="1:9" ht="19.5" customHeight="1">
      <c r="A26" s="331" t="s">
        <v>1204</v>
      </c>
      <c r="B26" s="335"/>
      <c r="C26" s="335"/>
      <c r="D26" s="353"/>
      <c r="E26" s="158"/>
      <c r="F26" s="158"/>
      <c r="G26" s="158"/>
      <c r="H26" s="158"/>
      <c r="I26" s="143"/>
    </row>
    <row r="27" spans="1:9" ht="19.5" customHeight="1">
      <c r="A27" s="331" t="s">
        <v>1205</v>
      </c>
      <c r="B27" s="335"/>
      <c r="C27" s="335"/>
      <c r="D27" s="353"/>
      <c r="E27" s="158"/>
      <c r="F27" s="158"/>
      <c r="G27" s="158"/>
      <c r="H27" s="158"/>
      <c r="I27" s="143"/>
    </row>
    <row r="28" spans="1:9" ht="19.5" customHeight="1">
      <c r="A28" s="331" t="s">
        <v>1206</v>
      </c>
      <c r="B28" s="335"/>
      <c r="C28" s="335"/>
      <c r="D28" s="353"/>
      <c r="E28" s="158"/>
      <c r="F28" s="158"/>
      <c r="G28" s="158"/>
      <c r="H28" s="158"/>
      <c r="I28" s="143"/>
    </row>
    <row r="29" spans="1:9" ht="19.5" customHeight="1">
      <c r="A29" s="331" t="s">
        <v>1207</v>
      </c>
      <c r="B29" s="335"/>
      <c r="C29" s="335"/>
      <c r="D29" s="353"/>
      <c r="E29" s="158"/>
      <c r="F29" s="158"/>
      <c r="G29" s="158"/>
      <c r="H29" s="158"/>
      <c r="I29" s="143"/>
    </row>
    <row r="30" spans="1:9" ht="19.5" customHeight="1">
      <c r="A30" s="331" t="s">
        <v>126</v>
      </c>
      <c r="B30" s="335"/>
      <c r="C30" s="335"/>
      <c r="D30" s="353"/>
      <c r="E30" s="158"/>
      <c r="F30" s="158"/>
      <c r="G30" s="158"/>
      <c r="H30" s="158"/>
      <c r="I30" s="143"/>
    </row>
    <row r="31" spans="1:9" ht="19.5" customHeight="1">
      <c r="A31" s="337" t="s">
        <v>1208</v>
      </c>
      <c r="B31" s="335"/>
      <c r="C31" s="335"/>
      <c r="D31" s="353"/>
      <c r="E31" s="158"/>
      <c r="F31" s="158"/>
      <c r="G31" s="158"/>
      <c r="H31" s="158"/>
      <c r="I31" s="143"/>
    </row>
    <row r="32" spans="1:9" ht="19.5" customHeight="1">
      <c r="A32" s="337" t="s">
        <v>1173</v>
      </c>
      <c r="B32" s="335"/>
      <c r="C32" s="335"/>
      <c r="D32" s="353"/>
      <c r="E32" s="158"/>
      <c r="F32" s="158"/>
      <c r="G32" s="158"/>
      <c r="H32" s="158"/>
      <c r="I32" s="143"/>
    </row>
    <row r="33" spans="1:9" ht="19.5" customHeight="1">
      <c r="A33" s="337" t="s">
        <v>1209</v>
      </c>
      <c r="B33" s="335"/>
      <c r="C33" s="335"/>
      <c r="D33" s="353"/>
      <c r="E33" s="158"/>
      <c r="F33" s="158"/>
      <c r="G33" s="158"/>
      <c r="H33" s="158"/>
      <c r="I33" s="143"/>
    </row>
    <row r="34" spans="1:9" ht="19.5" customHeight="1">
      <c r="A34" s="331" t="s">
        <v>130</v>
      </c>
      <c r="B34" s="335"/>
      <c r="C34" s="335"/>
      <c r="D34" s="353"/>
      <c r="E34" s="158"/>
      <c r="F34" s="158"/>
      <c r="G34" s="158"/>
      <c r="H34" s="158"/>
      <c r="I34" s="143"/>
    </row>
    <row r="35" spans="1:9" ht="19.5" customHeight="1">
      <c r="A35" s="331" t="s">
        <v>656</v>
      </c>
      <c r="B35" s="335"/>
      <c r="C35" s="335"/>
      <c r="D35" s="353"/>
      <c r="E35" s="158"/>
      <c r="F35" s="158"/>
      <c r="G35" s="158"/>
      <c r="H35" s="158"/>
      <c r="I35" s="143"/>
    </row>
    <row r="36" spans="1:9" ht="19.5" customHeight="1">
      <c r="A36" s="337" t="s">
        <v>1175</v>
      </c>
      <c r="B36" s="335"/>
      <c r="C36" s="335"/>
      <c r="D36" s="353"/>
      <c r="E36" s="158"/>
      <c r="F36" s="158"/>
      <c r="G36" s="158"/>
      <c r="H36" s="158"/>
      <c r="I36" s="143"/>
    </row>
    <row r="37" spans="1:9" ht="19.5" customHeight="1">
      <c r="A37" s="337" t="s">
        <v>131</v>
      </c>
      <c r="B37" s="335"/>
      <c r="C37" s="335"/>
      <c r="D37" s="353"/>
      <c r="E37" s="158"/>
      <c r="F37" s="158"/>
      <c r="G37" s="158"/>
      <c r="H37" s="158"/>
      <c r="I37" s="143"/>
    </row>
    <row r="38" spans="1:9" ht="19.5" customHeight="1">
      <c r="A38" s="337" t="s">
        <v>1176</v>
      </c>
      <c r="B38" s="335"/>
      <c r="C38" s="335"/>
      <c r="D38" s="353"/>
      <c r="E38" s="158"/>
      <c r="F38" s="158"/>
      <c r="G38" s="158"/>
      <c r="H38" s="158"/>
      <c r="I38" s="143"/>
    </row>
    <row r="39" spans="1:9" ht="19.5" customHeight="1">
      <c r="A39" s="337" t="s">
        <v>1177</v>
      </c>
      <c r="B39" s="335"/>
      <c r="C39" s="335"/>
      <c r="D39" s="353"/>
      <c r="E39" s="158"/>
      <c r="F39" s="158"/>
      <c r="G39" s="158"/>
      <c r="H39" s="158"/>
      <c r="I39" s="143"/>
    </row>
    <row r="40" spans="1:9" ht="19.5" customHeight="1">
      <c r="A40" s="337" t="s">
        <v>1178</v>
      </c>
      <c r="B40" s="335"/>
      <c r="C40" s="335"/>
      <c r="D40" s="353"/>
      <c r="E40" s="158"/>
      <c r="F40" s="158"/>
      <c r="G40" s="158"/>
      <c r="H40" s="158"/>
      <c r="I40" s="143"/>
    </row>
    <row r="41" spans="1:9" ht="19.5" customHeight="1">
      <c r="A41" s="337" t="s">
        <v>1179</v>
      </c>
      <c r="B41" s="335"/>
      <c r="C41" s="335"/>
      <c r="D41" s="353"/>
      <c r="E41" s="158"/>
      <c r="F41" s="158"/>
      <c r="G41" s="158"/>
      <c r="H41" s="158"/>
      <c r="I41" s="143"/>
    </row>
    <row r="42" spans="1:9" ht="19.5" customHeight="1">
      <c r="A42" s="337" t="s">
        <v>1210</v>
      </c>
      <c r="B42" s="335"/>
      <c r="C42" s="335"/>
      <c r="D42" s="353"/>
      <c r="E42" s="158"/>
      <c r="F42" s="158"/>
      <c r="G42" s="158"/>
      <c r="H42" s="158"/>
      <c r="I42" s="143"/>
    </row>
    <row r="43" spans="1:9" ht="19.5" customHeight="1">
      <c r="A43" s="337" t="s">
        <v>1182</v>
      </c>
      <c r="B43" s="335"/>
      <c r="C43" s="335"/>
      <c r="D43" s="353"/>
      <c r="E43" s="158"/>
      <c r="F43" s="158"/>
      <c r="G43" s="158"/>
      <c r="H43" s="158"/>
      <c r="I43" s="143"/>
    </row>
    <row r="44" spans="1:9" ht="19.5" customHeight="1">
      <c r="A44" s="337" t="s">
        <v>1211</v>
      </c>
      <c r="B44" s="335"/>
      <c r="C44" s="335"/>
      <c r="D44" s="353"/>
      <c r="E44" s="158"/>
      <c r="F44" s="158"/>
      <c r="G44" s="158"/>
      <c r="H44" s="158"/>
      <c r="I44" s="143"/>
    </row>
    <row r="45" spans="1:9" ht="19.5" customHeight="1">
      <c r="A45" s="331" t="s">
        <v>135</v>
      </c>
      <c r="B45" s="335"/>
      <c r="C45" s="335"/>
      <c r="D45" s="353"/>
      <c r="E45" s="158"/>
      <c r="F45" s="158"/>
      <c r="G45" s="158"/>
      <c r="H45" s="158"/>
      <c r="I45" s="143"/>
    </row>
    <row r="46" spans="1:9" ht="19.5" customHeight="1">
      <c r="A46" s="331" t="s">
        <v>137</v>
      </c>
      <c r="B46" s="335"/>
      <c r="C46" s="335"/>
      <c r="D46" s="353"/>
      <c r="E46" s="158"/>
      <c r="F46" s="158"/>
      <c r="G46" s="158"/>
      <c r="H46" s="158"/>
      <c r="I46" s="143"/>
    </row>
    <row r="47" spans="1:9" ht="19.5" customHeight="1">
      <c r="A47" s="331" t="s">
        <v>863</v>
      </c>
      <c r="B47" s="335"/>
      <c r="C47" s="335"/>
      <c r="D47" s="353"/>
      <c r="E47" s="158"/>
      <c r="F47" s="158"/>
      <c r="G47" s="158"/>
      <c r="H47" s="158"/>
      <c r="I47" s="143"/>
    </row>
    <row r="48" spans="1:9" ht="19.5" customHeight="1">
      <c r="A48" s="337" t="s">
        <v>1212</v>
      </c>
      <c r="B48" s="338"/>
      <c r="C48" s="335"/>
      <c r="D48" s="353"/>
      <c r="E48" s="158"/>
      <c r="F48" s="158"/>
      <c r="G48" s="158"/>
      <c r="H48" s="158"/>
      <c r="I48" s="143"/>
    </row>
    <row r="49" spans="1:9" ht="19.5" customHeight="1">
      <c r="A49" s="337" t="s">
        <v>1213</v>
      </c>
      <c r="B49" s="335"/>
      <c r="C49" s="335"/>
      <c r="D49" s="353"/>
      <c r="E49" s="158"/>
      <c r="F49" s="158"/>
      <c r="G49" s="158"/>
      <c r="H49" s="158"/>
      <c r="I49" s="143"/>
    </row>
    <row r="50" spans="1:9" ht="19.5" customHeight="1">
      <c r="A50" s="337"/>
      <c r="B50" s="338"/>
      <c r="C50" s="335"/>
      <c r="D50" s="353"/>
      <c r="E50" s="158"/>
      <c r="F50" s="158"/>
      <c r="G50" s="158"/>
      <c r="H50" s="158"/>
      <c r="I50" s="143"/>
    </row>
    <row r="51" spans="1:9" ht="19.5" customHeight="1" thickBot="1">
      <c r="A51" s="345" t="s">
        <v>1214</v>
      </c>
      <c r="B51" s="342"/>
      <c r="C51" s="342"/>
      <c r="D51" s="354"/>
      <c r="E51" s="159"/>
      <c r="F51" s="159"/>
      <c r="G51" s="159"/>
      <c r="H51" s="159"/>
      <c r="I51" s="355"/>
    </row>
    <row r="52" ht="19.5" customHeight="1">
      <c r="A52" s="347" t="s">
        <v>1227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5" spans="1:4" ht="14.25">
      <c r="A65" s="427"/>
      <c r="B65" s="427"/>
      <c r="C65" s="427"/>
      <c r="D65" s="427"/>
    </row>
  </sheetData>
  <sheetProtection/>
  <mergeCells count="2">
    <mergeCell ref="A2:I2"/>
    <mergeCell ref="A65:D65"/>
  </mergeCells>
  <printOptions/>
  <pageMargins left="0.7" right="0.7" top="0.75" bottom="0.75" header="0.3" footer="0.3"/>
  <pageSetup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47.125" style="301" customWidth="1"/>
    <col min="2" max="2" width="17.50390625" style="301" customWidth="1"/>
    <col min="3" max="16384" width="9.00390625" style="301" customWidth="1"/>
  </cols>
  <sheetData>
    <row r="1" spans="1:2" s="356" customFormat="1" ht="30" customHeight="1">
      <c r="A1" s="414" t="s">
        <v>1233</v>
      </c>
      <c r="B1" s="414"/>
    </row>
    <row r="2" spans="1:2" s="304" customFormat="1" ht="19.5" customHeight="1">
      <c r="A2" s="302" t="s">
        <v>1228</v>
      </c>
      <c r="B2" s="303" t="s">
        <v>3</v>
      </c>
    </row>
    <row r="3" spans="1:2" ht="34.5" customHeight="1">
      <c r="A3" s="305" t="s">
        <v>43</v>
      </c>
      <c r="B3" s="306" t="s">
        <v>1229</v>
      </c>
    </row>
    <row r="4" spans="1:2" ht="24.75" customHeight="1">
      <c r="A4" s="305" t="s">
        <v>1230</v>
      </c>
      <c r="B4" s="307"/>
    </row>
    <row r="5" spans="1:2" ht="24.75" customHeight="1">
      <c r="A5" s="308" t="s">
        <v>1231</v>
      </c>
      <c r="B5" s="307"/>
    </row>
    <row r="6" spans="1:2" ht="24.75" customHeight="1">
      <c r="A6" s="357" t="s">
        <v>1235</v>
      </c>
      <c r="B6" s="310"/>
    </row>
    <row r="7" spans="1:2" ht="24.75" customHeight="1">
      <c r="A7" s="357"/>
      <c r="B7" s="310"/>
    </row>
    <row r="8" spans="1:2" ht="24.75" customHeight="1">
      <c r="A8" s="308" t="s">
        <v>1232</v>
      </c>
      <c r="B8" s="307"/>
    </row>
    <row r="9" spans="1:2" ht="36" customHeight="1">
      <c r="A9" s="415" t="s">
        <v>1234</v>
      </c>
      <c r="B9" s="415"/>
    </row>
  </sheetData>
  <sheetProtection/>
  <mergeCells count="2">
    <mergeCell ref="A1:B1"/>
    <mergeCell ref="A9:B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8.875" style="0" customWidth="1"/>
    <col min="2" max="4" width="15.375" style="0" customWidth="1"/>
    <col min="5" max="5" width="11.375" style="0" customWidth="1"/>
  </cols>
  <sheetData>
    <row r="1" spans="1:4" ht="52.5" customHeight="1">
      <c r="A1" s="416" t="s">
        <v>152</v>
      </c>
      <c r="B1" s="416"/>
      <c r="C1" s="416"/>
      <c r="D1" s="416"/>
    </row>
    <row r="3" spans="1:4" ht="13.5">
      <c r="A3" s="326" t="s">
        <v>1236</v>
      </c>
      <c r="D3" s="36" t="s">
        <v>3</v>
      </c>
    </row>
    <row r="4" spans="1:4" ht="39" customHeight="1">
      <c r="A4" s="87" t="s">
        <v>4</v>
      </c>
      <c r="B4" s="88" t="s">
        <v>154</v>
      </c>
      <c r="C4" s="88" t="s">
        <v>155</v>
      </c>
      <c r="D4" s="157" t="s">
        <v>156</v>
      </c>
    </row>
    <row r="5" spans="1:4" ht="27.75" customHeight="1">
      <c r="A5" s="42" t="s">
        <v>157</v>
      </c>
      <c r="B5" s="158">
        <v>16</v>
      </c>
      <c r="C5" s="158">
        <v>144</v>
      </c>
      <c r="D5" s="143">
        <f>C5/B5*100</f>
        <v>900</v>
      </c>
    </row>
    <row r="6" spans="1:4" ht="27.75" customHeight="1">
      <c r="A6" s="42" t="s">
        <v>158</v>
      </c>
      <c r="B6" s="158">
        <v>144</v>
      </c>
      <c r="C6" s="158"/>
      <c r="D6" s="143"/>
    </row>
    <row r="7" spans="1:4" ht="27.75" customHeight="1">
      <c r="A7" s="42" t="s">
        <v>159</v>
      </c>
      <c r="B7" s="158"/>
      <c r="C7" s="158"/>
      <c r="D7" s="143"/>
    </row>
    <row r="8" spans="1:4" ht="27.75" customHeight="1">
      <c r="A8" s="42" t="s">
        <v>160</v>
      </c>
      <c r="B8" s="158"/>
      <c r="C8" s="158">
        <v>16</v>
      </c>
      <c r="D8" s="143"/>
    </row>
    <row r="9" spans="1:4" ht="27.75" customHeight="1">
      <c r="A9" s="89"/>
      <c r="B9" s="158"/>
      <c r="C9" s="158"/>
      <c r="D9" s="143"/>
    </row>
    <row r="10" spans="1:4" ht="27.75" customHeight="1">
      <c r="A10" s="42" t="s">
        <v>94</v>
      </c>
      <c r="B10" s="158">
        <f>SUM(B5:B8)</f>
        <v>160</v>
      </c>
      <c r="C10" s="158">
        <f>SUM(C5:C8)</f>
        <v>160</v>
      </c>
      <c r="D10" s="143">
        <f>C10/B10*100</f>
        <v>100</v>
      </c>
    </row>
    <row r="11" spans="1:4" ht="27.75" customHeight="1">
      <c r="A11" s="42" t="s">
        <v>95</v>
      </c>
      <c r="B11" s="158">
        <f>SUM(B12:B13)</f>
        <v>0</v>
      </c>
      <c r="C11" s="158">
        <f>SUM(C12:C13)</f>
        <v>49</v>
      </c>
      <c r="D11" s="143"/>
    </row>
    <row r="12" spans="1:4" ht="27.75" customHeight="1">
      <c r="A12" s="42" t="s">
        <v>161</v>
      </c>
      <c r="B12" s="158"/>
      <c r="C12" s="158">
        <v>6</v>
      </c>
      <c r="D12" s="143"/>
    </row>
    <row r="13" spans="1:4" ht="27.75" customHeight="1">
      <c r="A13" s="42" t="s">
        <v>162</v>
      </c>
      <c r="B13" s="158"/>
      <c r="C13" s="158">
        <v>43</v>
      </c>
      <c r="D13" s="143"/>
    </row>
    <row r="14" spans="1:4" ht="27.75" customHeight="1">
      <c r="A14" s="89"/>
      <c r="B14" s="158"/>
      <c r="C14" s="158"/>
      <c r="D14" s="143"/>
    </row>
    <row r="15" spans="1:4" ht="30" customHeight="1">
      <c r="A15" s="90" t="s">
        <v>104</v>
      </c>
      <c r="B15" s="159">
        <f>SUM(B10,B11)</f>
        <v>160</v>
      </c>
      <c r="C15" s="159">
        <f>SUM(C10,C11)</f>
        <v>209</v>
      </c>
      <c r="D15" s="143">
        <f>C15/B15*100</f>
        <v>130.625</v>
      </c>
    </row>
    <row r="16" ht="13.5">
      <c r="A16" s="160"/>
    </row>
  </sheetData>
  <sheetProtection/>
  <mergeCells count="1">
    <mergeCell ref="A1:D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0.50390625" style="0" customWidth="1"/>
    <col min="2" max="4" width="16.125" style="0" customWidth="1"/>
  </cols>
  <sheetData>
    <row r="1" spans="1:4" ht="66" customHeight="1">
      <c r="A1" s="416" t="s">
        <v>163</v>
      </c>
      <c r="B1" s="416"/>
      <c r="C1" s="416"/>
      <c r="D1" s="416"/>
    </row>
    <row r="3" spans="1:4" ht="13.5">
      <c r="A3" s="326" t="s">
        <v>1237</v>
      </c>
      <c r="B3" s="52"/>
      <c r="C3" s="52"/>
      <c r="D3" s="36" t="s">
        <v>3</v>
      </c>
    </row>
    <row r="4" spans="1:4" ht="40.5" customHeight="1">
      <c r="A4" s="3" t="s">
        <v>4</v>
      </c>
      <c r="B4" s="4" t="s">
        <v>164</v>
      </c>
      <c r="C4" s="154" t="s">
        <v>165</v>
      </c>
      <c r="D4" s="155" t="s">
        <v>156</v>
      </c>
    </row>
    <row r="5" spans="1:4" ht="35.25" customHeight="1">
      <c r="A5" s="7" t="s">
        <v>166</v>
      </c>
      <c r="B5" s="8"/>
      <c r="C5" s="8">
        <v>3</v>
      </c>
      <c r="D5" s="9"/>
    </row>
    <row r="6" spans="1:4" ht="35.25" customHeight="1">
      <c r="A6" s="7" t="s">
        <v>167</v>
      </c>
      <c r="B6" s="8"/>
      <c r="C6" s="8"/>
      <c r="D6" s="9"/>
    </row>
    <row r="7" spans="1:4" ht="35.25" customHeight="1">
      <c r="A7" s="7" t="s">
        <v>168</v>
      </c>
      <c r="B7" s="8"/>
      <c r="C7" s="8"/>
      <c r="D7" s="9"/>
    </row>
    <row r="8" spans="1:4" ht="35.25" customHeight="1">
      <c r="A8" s="7" t="s">
        <v>169</v>
      </c>
      <c r="B8" s="8">
        <v>160</v>
      </c>
      <c r="C8" s="8">
        <v>1</v>
      </c>
      <c r="D8" s="9">
        <f>C8/B8*100</f>
        <v>0.625</v>
      </c>
    </row>
    <row r="9" spans="1:4" ht="35.25" customHeight="1">
      <c r="A9" s="7"/>
      <c r="B9" s="8"/>
      <c r="C9" s="8"/>
      <c r="D9" s="9"/>
    </row>
    <row r="10" spans="1:4" ht="35.25" customHeight="1">
      <c r="A10" s="14" t="s">
        <v>72</v>
      </c>
      <c r="B10" s="8">
        <f>SUM(B5:B9)</f>
        <v>160</v>
      </c>
      <c r="C10" s="8">
        <f>SUM(C5:C9)</f>
        <v>4</v>
      </c>
      <c r="D10" s="9">
        <f>C10/B10*100</f>
        <v>2.5</v>
      </c>
    </row>
    <row r="11" spans="1:4" ht="35.25" customHeight="1">
      <c r="A11" s="7" t="s">
        <v>144</v>
      </c>
      <c r="B11" s="8"/>
      <c r="C11" s="8">
        <f>SUM(C12:C14)</f>
        <v>205</v>
      </c>
      <c r="D11" s="9"/>
    </row>
    <row r="12" spans="1:4" ht="35.25" customHeight="1">
      <c r="A12" s="7" t="s">
        <v>170</v>
      </c>
      <c r="B12" s="8"/>
      <c r="C12" s="8">
        <v>144</v>
      </c>
      <c r="D12" s="9"/>
    </row>
    <row r="13" spans="1:4" ht="35.25" customHeight="1">
      <c r="A13" s="7" t="s">
        <v>171</v>
      </c>
      <c r="B13" s="8"/>
      <c r="C13" s="8">
        <v>61</v>
      </c>
      <c r="D13" s="9"/>
    </row>
    <row r="14" spans="1:4" ht="35.25" customHeight="1">
      <c r="A14" s="7"/>
      <c r="B14" s="8"/>
      <c r="C14" s="8"/>
      <c r="D14" s="9"/>
    </row>
    <row r="15" spans="1:4" ht="35.25" customHeight="1">
      <c r="A15" s="15" t="s">
        <v>151</v>
      </c>
      <c r="B15" s="22">
        <f>SUM(B10,B11)</f>
        <v>160</v>
      </c>
      <c r="C15" s="22">
        <f>SUM(C10,C11)</f>
        <v>209</v>
      </c>
      <c r="D15" s="9">
        <f>C15/B15*100</f>
        <v>130.625</v>
      </c>
    </row>
    <row r="16" ht="13.5">
      <c r="A16" s="156"/>
    </row>
  </sheetData>
  <sheetProtection/>
  <mergeCells count="1">
    <mergeCell ref="A1:D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38.875" style="0" customWidth="1"/>
    <col min="2" max="4" width="15.375" style="0" customWidth="1"/>
    <col min="5" max="5" width="11.375" style="0" customWidth="1"/>
  </cols>
  <sheetData>
    <row r="1" spans="1:4" ht="52.5" customHeight="1">
      <c r="A1" s="425" t="s">
        <v>1240</v>
      </c>
      <c r="B1" s="416"/>
      <c r="C1" s="416"/>
      <c r="D1" s="416"/>
    </row>
    <row r="3" spans="1:4" ht="14.25" thickBot="1">
      <c r="A3" s="326" t="s">
        <v>1238</v>
      </c>
      <c r="D3" s="36" t="s">
        <v>3</v>
      </c>
    </row>
    <row r="4" spans="1:4" ht="39" customHeight="1">
      <c r="A4" s="87" t="s">
        <v>4</v>
      </c>
      <c r="B4" s="88" t="s">
        <v>154</v>
      </c>
      <c r="C4" s="88" t="s">
        <v>155</v>
      </c>
      <c r="D4" s="157" t="s">
        <v>156</v>
      </c>
    </row>
    <row r="5" spans="1:4" ht="27.75" customHeight="1">
      <c r="A5" s="42" t="s">
        <v>157</v>
      </c>
      <c r="B5" s="158">
        <v>16</v>
      </c>
      <c r="C5" s="158">
        <v>144</v>
      </c>
      <c r="D5" s="143">
        <f>C5/B5*100</f>
        <v>900</v>
      </c>
    </row>
    <row r="6" spans="1:4" ht="27.75" customHeight="1">
      <c r="A6" s="42" t="s">
        <v>158</v>
      </c>
      <c r="B6" s="158">
        <v>144</v>
      </c>
      <c r="C6" s="158"/>
      <c r="D6" s="143"/>
    </row>
    <row r="7" spans="1:4" ht="27.75" customHeight="1">
      <c r="A7" s="42" t="s">
        <v>159</v>
      </c>
      <c r="B7" s="158"/>
      <c r="C7" s="158"/>
      <c r="D7" s="143"/>
    </row>
    <row r="8" spans="1:4" ht="27.75" customHeight="1">
      <c r="A8" s="42" t="s">
        <v>160</v>
      </c>
      <c r="B8" s="158"/>
      <c r="C8" s="158">
        <v>16</v>
      </c>
      <c r="D8" s="143"/>
    </row>
    <row r="9" spans="1:4" ht="27.75" customHeight="1">
      <c r="A9" s="89"/>
      <c r="B9" s="158"/>
      <c r="C9" s="158"/>
      <c r="D9" s="143"/>
    </row>
    <row r="10" spans="1:4" ht="27.75" customHeight="1">
      <c r="A10" s="42" t="s">
        <v>94</v>
      </c>
      <c r="B10" s="158">
        <f>SUM(B5:B8)</f>
        <v>160</v>
      </c>
      <c r="C10" s="158">
        <f>SUM(C5:C8)</f>
        <v>160</v>
      </c>
      <c r="D10" s="143">
        <f>C10/B10*100</f>
        <v>100</v>
      </c>
    </row>
    <row r="11" spans="1:4" ht="27.75" customHeight="1">
      <c r="A11" s="42" t="s">
        <v>95</v>
      </c>
      <c r="B11" s="158">
        <f>SUM(B12:B13)</f>
        <v>0</v>
      </c>
      <c r="C11" s="158">
        <f>SUM(C12:C13)</f>
        <v>49</v>
      </c>
      <c r="D11" s="143"/>
    </row>
    <row r="12" spans="1:4" ht="27.75" customHeight="1">
      <c r="A12" s="42" t="s">
        <v>161</v>
      </c>
      <c r="B12" s="158"/>
      <c r="C12" s="158">
        <v>6</v>
      </c>
      <c r="D12" s="143"/>
    </row>
    <row r="13" spans="1:4" ht="27.75" customHeight="1">
      <c r="A13" s="42" t="s">
        <v>162</v>
      </c>
      <c r="B13" s="158"/>
      <c r="C13" s="158">
        <v>43</v>
      </c>
      <c r="D13" s="143"/>
    </row>
    <row r="14" spans="1:4" ht="27.75" customHeight="1">
      <c r="A14" s="89"/>
      <c r="B14" s="158"/>
      <c r="C14" s="158"/>
      <c r="D14" s="143"/>
    </row>
    <row r="15" spans="1:4" ht="30" customHeight="1" thickBot="1">
      <c r="A15" s="90" t="s">
        <v>104</v>
      </c>
      <c r="B15" s="159">
        <f>SUM(B10,B11)</f>
        <v>160</v>
      </c>
      <c r="C15" s="159">
        <f>SUM(C10,C11)</f>
        <v>209</v>
      </c>
      <c r="D15" s="143">
        <f>C15/B15*100</f>
        <v>130.625</v>
      </c>
    </row>
    <row r="16" ht="13.5">
      <c r="A16" s="16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40.50390625" style="0" customWidth="1"/>
    <col min="2" max="4" width="16.125" style="0" customWidth="1"/>
  </cols>
  <sheetData>
    <row r="1" spans="1:4" ht="66" customHeight="1">
      <c r="A1" s="425" t="s">
        <v>1241</v>
      </c>
      <c r="B1" s="416"/>
      <c r="C1" s="416"/>
      <c r="D1" s="416"/>
    </row>
    <row r="3" spans="1:4" ht="14.25" thickBot="1">
      <c r="A3" s="326" t="s">
        <v>1239</v>
      </c>
      <c r="B3" s="52"/>
      <c r="C3" s="52"/>
      <c r="D3" s="36" t="s">
        <v>3</v>
      </c>
    </row>
    <row r="4" spans="1:4" ht="40.5" customHeight="1">
      <c r="A4" s="3" t="s">
        <v>4</v>
      </c>
      <c r="B4" s="4" t="s">
        <v>164</v>
      </c>
      <c r="C4" s="154" t="s">
        <v>165</v>
      </c>
      <c r="D4" s="155" t="s">
        <v>156</v>
      </c>
    </row>
    <row r="5" spans="1:4" ht="35.25" customHeight="1">
      <c r="A5" s="7" t="s">
        <v>166</v>
      </c>
      <c r="B5" s="8"/>
      <c r="C5" s="8">
        <v>3</v>
      </c>
      <c r="D5" s="9"/>
    </row>
    <row r="6" spans="1:4" ht="35.25" customHeight="1">
      <c r="A6" s="7" t="s">
        <v>167</v>
      </c>
      <c r="B6" s="8"/>
      <c r="C6" s="8"/>
      <c r="D6" s="9"/>
    </row>
    <row r="7" spans="1:4" ht="35.25" customHeight="1">
      <c r="A7" s="7" t="s">
        <v>168</v>
      </c>
      <c r="B7" s="8"/>
      <c r="C7" s="8"/>
      <c r="D7" s="9"/>
    </row>
    <row r="8" spans="1:4" ht="35.25" customHeight="1">
      <c r="A8" s="7" t="s">
        <v>169</v>
      </c>
      <c r="B8" s="8">
        <v>160</v>
      </c>
      <c r="C8" s="8">
        <v>1</v>
      </c>
      <c r="D8" s="9">
        <f>C8/B8*100</f>
        <v>0.625</v>
      </c>
    </row>
    <row r="9" spans="1:4" ht="35.25" customHeight="1">
      <c r="A9" s="7"/>
      <c r="B9" s="8"/>
      <c r="C9" s="8"/>
      <c r="D9" s="9"/>
    </row>
    <row r="10" spans="1:4" ht="35.25" customHeight="1">
      <c r="A10" s="14" t="s">
        <v>72</v>
      </c>
      <c r="B10" s="8">
        <f>SUM(B5:B9)</f>
        <v>160</v>
      </c>
      <c r="C10" s="8">
        <f>SUM(C5:C9)</f>
        <v>4</v>
      </c>
      <c r="D10" s="9">
        <f>C10/B10*100</f>
        <v>2.5</v>
      </c>
    </row>
    <row r="11" spans="1:4" ht="35.25" customHeight="1">
      <c r="A11" s="7" t="s">
        <v>144</v>
      </c>
      <c r="B11" s="8"/>
      <c r="C11" s="8">
        <f>SUM(C12:C14)</f>
        <v>205</v>
      </c>
      <c r="D11" s="9"/>
    </row>
    <row r="12" spans="1:4" ht="35.25" customHeight="1">
      <c r="A12" s="7" t="s">
        <v>170</v>
      </c>
      <c r="B12" s="8"/>
      <c r="C12" s="8">
        <v>144</v>
      </c>
      <c r="D12" s="9"/>
    </row>
    <row r="13" spans="1:4" ht="35.25" customHeight="1">
      <c r="A13" s="7" t="s">
        <v>171</v>
      </c>
      <c r="B13" s="8"/>
      <c r="C13" s="8">
        <v>61</v>
      </c>
      <c r="D13" s="9"/>
    </row>
    <row r="14" spans="1:4" ht="35.25" customHeight="1">
      <c r="A14" s="7"/>
      <c r="B14" s="8"/>
      <c r="C14" s="8"/>
      <c r="D14" s="9"/>
    </row>
    <row r="15" spans="1:4" ht="35.25" customHeight="1" thickBot="1">
      <c r="A15" s="15" t="s">
        <v>151</v>
      </c>
      <c r="B15" s="22">
        <f>SUM(B10,B11)</f>
        <v>160</v>
      </c>
      <c r="C15" s="22">
        <f>SUM(C10,C11)</f>
        <v>209</v>
      </c>
      <c r="D15" s="9">
        <f>C15/B15*100</f>
        <v>130.625</v>
      </c>
    </row>
    <row r="16" ht="13.5">
      <c r="A16" s="15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5.875" style="0" customWidth="1"/>
    <col min="2" max="4" width="10.125" style="0" customWidth="1"/>
  </cols>
  <sheetData>
    <row r="1" spans="1:4" ht="27">
      <c r="A1" s="428" t="s">
        <v>864</v>
      </c>
      <c r="B1" s="428"/>
      <c r="C1" s="428"/>
      <c r="D1" s="428"/>
    </row>
    <row r="3" spans="1:4" ht="15" thickBot="1">
      <c r="A3" s="358" t="s">
        <v>1242</v>
      </c>
      <c r="B3" s="35"/>
      <c r="C3" s="35"/>
      <c r="D3" s="36" t="s">
        <v>3</v>
      </c>
    </row>
    <row r="4" spans="1:4" ht="13.5">
      <c r="A4" s="429" t="s">
        <v>865</v>
      </c>
      <c r="B4" s="431" t="s">
        <v>866</v>
      </c>
      <c r="C4" s="433" t="s">
        <v>867</v>
      </c>
      <c r="D4" s="435" t="s">
        <v>868</v>
      </c>
    </row>
    <row r="5" spans="1:4" ht="38.25" customHeight="1">
      <c r="A5" s="430"/>
      <c r="B5" s="432"/>
      <c r="C5" s="434"/>
      <c r="D5" s="436"/>
    </row>
    <row r="6" spans="1:4" ht="22.5" customHeight="1">
      <c r="A6" s="37" t="s">
        <v>157</v>
      </c>
      <c r="B6" s="38">
        <f>SUM(B7:B9)</f>
        <v>144</v>
      </c>
      <c r="C6" s="38">
        <f>SUM(C7:C9)</f>
        <v>60</v>
      </c>
      <c r="D6" s="39">
        <f>(C6/B6-1)*100</f>
        <v>-58.33333333333333</v>
      </c>
    </row>
    <row r="7" spans="1:4" ht="22.5" customHeight="1">
      <c r="A7" s="37" t="s">
        <v>869</v>
      </c>
      <c r="B7" s="38"/>
      <c r="C7" s="38"/>
      <c r="D7" s="39"/>
    </row>
    <row r="8" spans="1:4" ht="22.5" customHeight="1">
      <c r="A8" s="37" t="s">
        <v>870</v>
      </c>
      <c r="B8" s="38"/>
      <c r="C8" s="38"/>
      <c r="D8" s="39"/>
    </row>
    <row r="9" spans="1:4" ht="22.5" customHeight="1">
      <c r="A9" s="37" t="s">
        <v>871</v>
      </c>
      <c r="B9" s="38">
        <v>144</v>
      </c>
      <c r="C9" s="38">
        <v>60</v>
      </c>
      <c r="D9" s="39">
        <f>(C9/B9-1)*100</f>
        <v>-58.33333333333333</v>
      </c>
    </row>
    <row r="10" spans="1:4" ht="22.5" customHeight="1">
      <c r="A10" s="37" t="s">
        <v>158</v>
      </c>
      <c r="B10" s="38"/>
      <c r="C10" s="38"/>
      <c r="D10" s="40"/>
    </row>
    <row r="11" spans="1:4" ht="22.5" customHeight="1">
      <c r="A11" s="37" t="s">
        <v>872</v>
      </c>
      <c r="B11" s="38"/>
      <c r="C11" s="38"/>
      <c r="D11" s="40"/>
    </row>
    <row r="12" spans="1:4" ht="22.5" customHeight="1">
      <c r="A12" s="37" t="s">
        <v>873</v>
      </c>
      <c r="B12" s="38"/>
      <c r="C12" s="38"/>
      <c r="D12" s="40"/>
    </row>
    <row r="13" spans="1:4" ht="22.5" customHeight="1">
      <c r="A13" s="37" t="s">
        <v>874</v>
      </c>
      <c r="B13" s="38"/>
      <c r="C13" s="38"/>
      <c r="D13" s="40"/>
    </row>
    <row r="14" spans="1:4" ht="22.5" customHeight="1">
      <c r="A14" s="37" t="s">
        <v>159</v>
      </c>
      <c r="B14" s="38"/>
      <c r="C14" s="38"/>
      <c r="D14" s="40"/>
    </row>
    <row r="15" spans="1:4" ht="22.5" customHeight="1">
      <c r="A15" s="37" t="s">
        <v>875</v>
      </c>
      <c r="B15" s="38"/>
      <c r="C15" s="38"/>
      <c r="D15" s="40"/>
    </row>
    <row r="16" spans="1:4" ht="22.5" customHeight="1">
      <c r="A16" s="37" t="s">
        <v>876</v>
      </c>
      <c r="B16" s="38"/>
      <c r="C16" s="38"/>
      <c r="D16" s="40"/>
    </row>
    <row r="17" spans="1:4" ht="22.5" customHeight="1">
      <c r="A17" s="37" t="s">
        <v>877</v>
      </c>
      <c r="B17" s="38"/>
      <c r="C17" s="38"/>
      <c r="D17" s="40"/>
    </row>
    <row r="18" spans="1:4" ht="22.5" customHeight="1">
      <c r="A18" s="37" t="s">
        <v>878</v>
      </c>
      <c r="B18" s="38"/>
      <c r="C18" s="38"/>
      <c r="D18" s="40"/>
    </row>
    <row r="19" spans="1:4" ht="22.5" customHeight="1">
      <c r="A19" s="37" t="s">
        <v>879</v>
      </c>
      <c r="B19" s="38"/>
      <c r="C19" s="38"/>
      <c r="D19" s="40"/>
    </row>
    <row r="20" spans="1:4" ht="22.5" customHeight="1">
      <c r="A20" s="37" t="s">
        <v>880</v>
      </c>
      <c r="B20" s="38"/>
      <c r="C20" s="38"/>
      <c r="D20" s="40"/>
    </row>
    <row r="21" spans="1:4" ht="22.5" customHeight="1">
      <c r="A21" s="37" t="s">
        <v>881</v>
      </c>
      <c r="B21" s="38"/>
      <c r="C21" s="38"/>
      <c r="D21" s="40"/>
    </row>
    <row r="22" spans="1:4" ht="22.5" customHeight="1">
      <c r="A22" s="37" t="s">
        <v>882</v>
      </c>
      <c r="B22" s="38"/>
      <c r="C22" s="38"/>
      <c r="D22" s="40"/>
    </row>
    <row r="23" spans="1:4" ht="22.5" customHeight="1">
      <c r="A23" s="37" t="s">
        <v>883</v>
      </c>
      <c r="B23" s="38"/>
      <c r="C23" s="38"/>
      <c r="D23" s="40"/>
    </row>
    <row r="24" spans="1:4" ht="22.5" customHeight="1">
      <c r="A24" s="37" t="s">
        <v>884</v>
      </c>
      <c r="B24" s="38">
        <v>16</v>
      </c>
      <c r="C24" s="38"/>
      <c r="D24" s="40"/>
    </row>
    <row r="25" spans="1:4" ht="22.5" customHeight="1">
      <c r="A25" s="41" t="s">
        <v>885</v>
      </c>
      <c r="B25" s="38">
        <f>SUM(B6,B10,B14,B18,B22,B24)</f>
        <v>160</v>
      </c>
      <c r="C25" s="38">
        <f>SUM(C6,C10,C14,C18,C22,C24)</f>
        <v>60</v>
      </c>
      <c r="D25" s="39">
        <f>(C25/B25-1)*100</f>
        <v>-62.5</v>
      </c>
    </row>
    <row r="26" spans="1:4" ht="22.5" customHeight="1">
      <c r="A26" s="42"/>
      <c r="B26" s="43"/>
      <c r="C26" s="38"/>
      <c r="D26" s="40"/>
    </row>
    <row r="27" spans="1:4" ht="22.5" customHeight="1">
      <c r="A27" s="44" t="s">
        <v>95</v>
      </c>
      <c r="B27" s="45">
        <f>SUM(B28:B29)</f>
        <v>43</v>
      </c>
      <c r="C27" s="46"/>
      <c r="D27" s="40">
        <f>(C27/B27-1)*100</f>
        <v>-100</v>
      </c>
    </row>
    <row r="28" spans="1:4" ht="22.5" customHeight="1">
      <c r="A28" s="47" t="s">
        <v>886</v>
      </c>
      <c r="B28" s="48"/>
      <c r="C28" s="48"/>
      <c r="D28" s="40"/>
    </row>
    <row r="29" spans="1:4" ht="22.5" customHeight="1">
      <c r="A29" s="44" t="s">
        <v>162</v>
      </c>
      <c r="B29" s="45">
        <v>43</v>
      </c>
      <c r="C29" s="45"/>
      <c r="D29" s="40">
        <f>(C29/B29-1)*100</f>
        <v>-100</v>
      </c>
    </row>
    <row r="30" spans="1:4" ht="22.5" customHeight="1">
      <c r="A30" s="44"/>
      <c r="B30" s="45"/>
      <c r="C30" s="45"/>
      <c r="D30" s="40"/>
    </row>
    <row r="31" spans="1:4" ht="22.5" customHeight="1" thickBot="1">
      <c r="A31" s="49" t="s">
        <v>887</v>
      </c>
      <c r="B31" s="50">
        <f>SUM(B25,B27)</f>
        <v>203</v>
      </c>
      <c r="C31" s="50">
        <f>SUM(C25,C27)</f>
        <v>60</v>
      </c>
      <c r="D31" s="39">
        <f>(C31/B31-1)*100</f>
        <v>-70.44334975369458</v>
      </c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6.00390625" style="0" customWidth="1"/>
    <col min="2" max="3" width="14.00390625" style="0" customWidth="1"/>
    <col min="4" max="4" width="13.00390625" style="0" customWidth="1"/>
  </cols>
  <sheetData>
    <row r="1" spans="1:4" ht="38.25" customHeight="1">
      <c r="A1" s="416" t="s">
        <v>888</v>
      </c>
      <c r="B1" s="416"/>
      <c r="C1" s="416"/>
      <c r="D1" s="416"/>
    </row>
    <row r="3" spans="1:4" ht="15" thickBot="1">
      <c r="A3" s="359" t="s">
        <v>1243</v>
      </c>
      <c r="B3" s="23"/>
      <c r="C3" s="18"/>
      <c r="D3" s="19" t="s">
        <v>3</v>
      </c>
    </row>
    <row r="4" spans="1:4" ht="13.5">
      <c r="A4" s="437" t="s">
        <v>889</v>
      </c>
      <c r="B4" s="439" t="s">
        <v>890</v>
      </c>
      <c r="C4" s="441" t="s">
        <v>891</v>
      </c>
      <c r="D4" s="443" t="s">
        <v>892</v>
      </c>
    </row>
    <row r="5" spans="1:4" ht="22.5" customHeight="1">
      <c r="A5" s="438"/>
      <c r="B5" s="440"/>
      <c r="C5" s="442"/>
      <c r="D5" s="444"/>
    </row>
    <row r="6" spans="1:4" ht="23.25" customHeight="1">
      <c r="A6" s="24" t="s">
        <v>893</v>
      </c>
      <c r="B6" s="25"/>
      <c r="C6" s="26"/>
      <c r="D6" s="9"/>
    </row>
    <row r="7" spans="1:4" ht="23.25" customHeight="1">
      <c r="A7" s="27" t="s">
        <v>894</v>
      </c>
      <c r="B7" s="25"/>
      <c r="C7" s="8"/>
      <c r="D7" s="9"/>
    </row>
    <row r="8" spans="1:4" ht="23.25" customHeight="1">
      <c r="A8" s="27" t="s">
        <v>895</v>
      </c>
      <c r="B8" s="25"/>
      <c r="C8" s="8"/>
      <c r="D8" s="9"/>
    </row>
    <row r="9" spans="1:4" ht="23.25" customHeight="1">
      <c r="A9" s="27" t="s">
        <v>896</v>
      </c>
      <c r="B9" s="25"/>
      <c r="C9" s="8"/>
      <c r="D9" s="9"/>
    </row>
    <row r="10" spans="1:4" ht="23.25" customHeight="1">
      <c r="A10" s="27" t="s">
        <v>897</v>
      </c>
      <c r="B10" s="25"/>
      <c r="C10" s="8"/>
      <c r="D10" s="9"/>
    </row>
    <row r="11" spans="1:4" ht="21" customHeight="1">
      <c r="A11" s="27" t="s">
        <v>898</v>
      </c>
      <c r="B11" s="25"/>
      <c r="C11" s="8"/>
      <c r="D11" s="9"/>
    </row>
    <row r="12" spans="1:4" ht="23.25" customHeight="1">
      <c r="A12" s="27" t="s">
        <v>899</v>
      </c>
      <c r="B12" s="25"/>
      <c r="C12" s="8"/>
      <c r="D12" s="9"/>
    </row>
    <row r="13" spans="1:4" ht="23.25" customHeight="1">
      <c r="A13" s="28" t="s">
        <v>900</v>
      </c>
      <c r="B13" s="29"/>
      <c r="C13" s="8"/>
      <c r="D13" s="9"/>
    </row>
    <row r="14" spans="1:4" ht="23.25" customHeight="1">
      <c r="A14" s="27" t="s">
        <v>901</v>
      </c>
      <c r="B14" s="25"/>
      <c r="C14" s="8"/>
      <c r="D14" s="9"/>
    </row>
    <row r="15" spans="1:4" ht="23.25" customHeight="1">
      <c r="A15" s="28" t="s">
        <v>902</v>
      </c>
      <c r="B15" s="29"/>
      <c r="C15" s="8"/>
      <c r="D15" s="9"/>
    </row>
    <row r="16" spans="1:4" ht="23.25" customHeight="1">
      <c r="A16" s="27" t="s">
        <v>903</v>
      </c>
      <c r="B16" s="25"/>
      <c r="C16" s="8"/>
      <c r="D16" s="9"/>
    </row>
    <row r="17" spans="1:4" ht="23.25" customHeight="1">
      <c r="A17" s="28" t="s">
        <v>904</v>
      </c>
      <c r="B17" s="29"/>
      <c r="C17" s="8"/>
      <c r="D17" s="9"/>
    </row>
    <row r="18" spans="1:4" ht="23.25" customHeight="1">
      <c r="A18" s="28" t="s">
        <v>905</v>
      </c>
      <c r="B18" s="29"/>
      <c r="C18" s="8"/>
      <c r="D18" s="9"/>
    </row>
    <row r="19" spans="1:4" ht="23.25" customHeight="1">
      <c r="A19" s="28" t="s">
        <v>906</v>
      </c>
      <c r="B19" s="29"/>
      <c r="C19" s="8"/>
      <c r="D19" s="9"/>
    </row>
    <row r="20" spans="1:4" ht="23.25" customHeight="1">
      <c r="A20" s="28" t="s">
        <v>907</v>
      </c>
      <c r="B20" s="29"/>
      <c r="C20" s="8"/>
      <c r="D20" s="9"/>
    </row>
    <row r="21" spans="1:4" ht="23.25" customHeight="1">
      <c r="A21" s="28" t="s">
        <v>908</v>
      </c>
      <c r="B21" s="29"/>
      <c r="C21" s="8"/>
      <c r="D21" s="9"/>
    </row>
    <row r="22" spans="1:4" ht="23.25" customHeight="1">
      <c r="A22" s="28" t="s">
        <v>909</v>
      </c>
      <c r="B22" s="29"/>
      <c r="C22" s="8"/>
      <c r="D22" s="9"/>
    </row>
    <row r="23" spans="1:4" ht="23.25" customHeight="1">
      <c r="A23" s="28" t="s">
        <v>910</v>
      </c>
      <c r="B23" s="30">
        <v>160</v>
      </c>
      <c r="C23" s="30">
        <v>60</v>
      </c>
      <c r="D23" s="9">
        <f>(C23/B23-1)*100</f>
        <v>-62.5</v>
      </c>
    </row>
    <row r="24" spans="1:4" ht="23.25" customHeight="1">
      <c r="A24" s="28" t="s">
        <v>911</v>
      </c>
      <c r="B24" s="30">
        <v>160</v>
      </c>
      <c r="C24" s="30">
        <v>60</v>
      </c>
      <c r="D24" s="9">
        <f>(C24/B24-1)*100</f>
        <v>-62.5</v>
      </c>
    </row>
    <row r="25" spans="1:4" ht="23.25" customHeight="1">
      <c r="A25" s="31" t="s">
        <v>912</v>
      </c>
      <c r="B25" s="29"/>
      <c r="C25" s="29"/>
      <c r="D25" s="9"/>
    </row>
    <row r="26" spans="1:4" ht="23.25" customHeight="1">
      <c r="A26" s="27" t="s">
        <v>913</v>
      </c>
      <c r="B26" s="25"/>
      <c r="C26" s="25"/>
      <c r="D26" s="9"/>
    </row>
    <row r="27" spans="1:4" ht="23.25" customHeight="1">
      <c r="A27" s="27" t="s">
        <v>914</v>
      </c>
      <c r="B27" s="25"/>
      <c r="C27" s="25"/>
      <c r="D27" s="9"/>
    </row>
    <row r="28" spans="1:4" ht="23.25" customHeight="1">
      <c r="A28" s="28" t="s">
        <v>915</v>
      </c>
      <c r="B28" s="29"/>
      <c r="C28" s="29"/>
      <c r="D28" s="9"/>
    </row>
    <row r="29" spans="1:4" ht="23.25" customHeight="1">
      <c r="A29" s="28" t="s">
        <v>916</v>
      </c>
      <c r="B29" s="29"/>
      <c r="C29" s="29"/>
      <c r="D29" s="9"/>
    </row>
    <row r="30" spans="1:4" ht="23.25" customHeight="1" thickBot="1">
      <c r="A30" s="32" t="s">
        <v>917</v>
      </c>
      <c r="B30" s="33">
        <v>160</v>
      </c>
      <c r="C30" s="33">
        <v>60</v>
      </c>
      <c r="D30" s="228">
        <f>(C30/B30-1)*100</f>
        <v>-62.5</v>
      </c>
    </row>
    <row r="32" spans="1:2" ht="13.5">
      <c r="A32" s="34"/>
      <c r="B32" s="34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9.625" style="111" customWidth="1"/>
    <col min="2" max="4" width="10.00390625" style="112" customWidth="1"/>
    <col min="5" max="5" width="10.00390625" style="194" customWidth="1"/>
    <col min="6" max="7" width="10.00390625" style="112" customWidth="1"/>
    <col min="8" max="16384" width="9.00390625" style="111" customWidth="1"/>
  </cols>
  <sheetData>
    <row r="1" spans="1:5" ht="14.25">
      <c r="A1" s="130"/>
      <c r="E1" s="195"/>
    </row>
    <row r="2" spans="1:7" ht="39.75" customHeight="1">
      <c r="A2" s="378" t="s">
        <v>40</v>
      </c>
      <c r="B2" s="378"/>
      <c r="C2" s="378"/>
      <c r="D2" s="378"/>
      <c r="E2" s="378"/>
      <c r="F2" s="378"/>
      <c r="G2" s="378"/>
    </row>
    <row r="3" spans="1:7" ht="19.5" customHeight="1">
      <c r="A3" s="97" t="s">
        <v>41</v>
      </c>
      <c r="B3" s="98"/>
      <c r="C3" s="98"/>
      <c r="D3" s="114"/>
      <c r="E3" s="196"/>
      <c r="F3" s="114"/>
      <c r="G3" s="114" t="s">
        <v>42</v>
      </c>
    </row>
    <row r="4" spans="1:7" s="109" customFormat="1" ht="24.75" customHeight="1">
      <c r="A4" s="382" t="s">
        <v>43</v>
      </c>
      <c r="B4" s="384" t="s">
        <v>5</v>
      </c>
      <c r="C4" s="386" t="s">
        <v>6</v>
      </c>
      <c r="D4" s="380" t="s">
        <v>7</v>
      </c>
      <c r="E4" s="381"/>
      <c r="F4" s="386" t="s">
        <v>8</v>
      </c>
      <c r="G4" s="388" t="s">
        <v>44</v>
      </c>
    </row>
    <row r="5" spans="1:7" s="109" customFormat="1" ht="32.25" customHeight="1">
      <c r="A5" s="383"/>
      <c r="B5" s="385"/>
      <c r="C5" s="387"/>
      <c r="D5" s="187" t="s">
        <v>45</v>
      </c>
      <c r="E5" s="186" t="s">
        <v>46</v>
      </c>
      <c r="F5" s="387"/>
      <c r="G5" s="389"/>
    </row>
    <row r="6" spans="1:7" ht="23.25" customHeight="1">
      <c r="A6" s="136" t="s">
        <v>47</v>
      </c>
      <c r="B6" s="58">
        <v>13631</v>
      </c>
      <c r="C6" s="117">
        <v>10903</v>
      </c>
      <c r="D6" s="58">
        <v>13262</v>
      </c>
      <c r="E6" s="58">
        <v>9893</v>
      </c>
      <c r="F6" s="197">
        <f>D6/C6*100</f>
        <v>121.63624690452168</v>
      </c>
      <c r="G6" s="198">
        <f>(D6/B6-1)*100</f>
        <v>-2.7070647788129953</v>
      </c>
    </row>
    <row r="7" spans="1:7" ht="23.25" customHeight="1">
      <c r="A7" s="136" t="s">
        <v>48</v>
      </c>
      <c r="B7" s="58"/>
      <c r="C7" s="117"/>
      <c r="D7" s="58"/>
      <c r="E7" s="58">
        <v>0</v>
      </c>
      <c r="F7" s="197"/>
      <c r="G7" s="198"/>
    </row>
    <row r="8" spans="1:7" ht="23.25" customHeight="1">
      <c r="A8" s="136" t="s">
        <v>49</v>
      </c>
      <c r="B8" s="58">
        <v>36</v>
      </c>
      <c r="C8" s="117">
        <v>37</v>
      </c>
      <c r="D8" s="58">
        <v>32</v>
      </c>
      <c r="E8" s="58">
        <v>32</v>
      </c>
      <c r="F8" s="197">
        <f aca="true" t="shared" si="0" ref="F8:F31">D8/C8*100</f>
        <v>86.48648648648648</v>
      </c>
      <c r="G8" s="198"/>
    </row>
    <row r="9" spans="1:7" ht="23.25" customHeight="1">
      <c r="A9" s="136" t="s">
        <v>50</v>
      </c>
      <c r="B9" s="58">
        <v>3119</v>
      </c>
      <c r="C9" s="117">
        <v>2744</v>
      </c>
      <c r="D9" s="58">
        <v>2669</v>
      </c>
      <c r="E9" s="58">
        <v>2664</v>
      </c>
      <c r="F9" s="197">
        <f t="shared" si="0"/>
        <v>97.2667638483965</v>
      </c>
      <c r="G9" s="198">
        <f aca="true" t="shared" si="1" ref="G9:G18">(D9/B9-1)*100</f>
        <v>-14.427701186277652</v>
      </c>
    </row>
    <row r="10" spans="1:7" ht="23.25" customHeight="1">
      <c r="A10" s="136" t="s">
        <v>51</v>
      </c>
      <c r="B10" s="58">
        <v>8391</v>
      </c>
      <c r="C10" s="117">
        <v>8491</v>
      </c>
      <c r="D10" s="58">
        <v>8475</v>
      </c>
      <c r="E10" s="58">
        <v>8475</v>
      </c>
      <c r="F10" s="197">
        <f t="shared" si="0"/>
        <v>99.81156518666823</v>
      </c>
      <c r="G10" s="198">
        <f t="shared" si="1"/>
        <v>1.0010725777618967</v>
      </c>
    </row>
    <row r="11" spans="1:7" ht="23.25" customHeight="1">
      <c r="A11" s="136" t="s">
        <v>52</v>
      </c>
      <c r="B11" s="58">
        <v>967</v>
      </c>
      <c r="C11" s="117">
        <v>122</v>
      </c>
      <c r="D11" s="58">
        <v>1088</v>
      </c>
      <c r="E11" s="58">
        <v>1088</v>
      </c>
      <c r="F11" s="197">
        <f t="shared" si="0"/>
        <v>891.8032786885245</v>
      </c>
      <c r="G11" s="198">
        <f t="shared" si="1"/>
        <v>12.512926577042393</v>
      </c>
    </row>
    <row r="12" spans="1:7" ht="23.25" customHeight="1">
      <c r="A12" s="136" t="s">
        <v>53</v>
      </c>
      <c r="B12" s="58">
        <v>1984</v>
      </c>
      <c r="C12" s="117">
        <v>2623</v>
      </c>
      <c r="D12" s="58">
        <v>2306</v>
      </c>
      <c r="E12" s="58">
        <v>2278</v>
      </c>
      <c r="F12" s="197">
        <f t="shared" si="0"/>
        <v>87.91460160121997</v>
      </c>
      <c r="G12" s="198">
        <f t="shared" si="1"/>
        <v>16.229838709677423</v>
      </c>
    </row>
    <row r="13" spans="1:7" ht="23.25" customHeight="1">
      <c r="A13" s="136" t="s">
        <v>54</v>
      </c>
      <c r="B13" s="58">
        <v>7094</v>
      </c>
      <c r="C13" s="117">
        <v>7488</v>
      </c>
      <c r="D13" s="58">
        <v>7336</v>
      </c>
      <c r="E13" s="58">
        <v>7228</v>
      </c>
      <c r="F13" s="197">
        <f t="shared" si="0"/>
        <v>97.97008547008546</v>
      </c>
      <c r="G13" s="198">
        <f t="shared" si="1"/>
        <v>3.4113335212855977</v>
      </c>
    </row>
    <row r="14" spans="1:9" ht="23.25" customHeight="1">
      <c r="A14" s="136" t="s">
        <v>55</v>
      </c>
      <c r="B14" s="58">
        <v>9561</v>
      </c>
      <c r="C14" s="117">
        <v>7041</v>
      </c>
      <c r="D14" s="58">
        <v>5012</v>
      </c>
      <c r="E14" s="58">
        <v>5004</v>
      </c>
      <c r="F14" s="197">
        <f t="shared" si="0"/>
        <v>71.18307058656441</v>
      </c>
      <c r="G14" s="198">
        <f t="shared" si="1"/>
        <v>-47.5787051563644</v>
      </c>
      <c r="I14" s="115"/>
    </row>
    <row r="15" spans="1:9" ht="23.25" customHeight="1">
      <c r="A15" s="136" t="s">
        <v>56</v>
      </c>
      <c r="B15" s="58">
        <v>2423</v>
      </c>
      <c r="C15" s="117">
        <v>1901</v>
      </c>
      <c r="D15" s="58">
        <v>2034</v>
      </c>
      <c r="E15" s="58">
        <v>1914</v>
      </c>
      <c r="F15" s="197">
        <f t="shared" si="0"/>
        <v>106.99631772751184</v>
      </c>
      <c r="G15" s="198">
        <f t="shared" si="1"/>
        <v>-16.054477919933962</v>
      </c>
      <c r="I15" s="115"/>
    </row>
    <row r="16" spans="1:9" ht="23.25" customHeight="1">
      <c r="A16" s="136" t="s">
        <v>57</v>
      </c>
      <c r="B16" s="58">
        <v>4105</v>
      </c>
      <c r="C16" s="121">
        <v>1019</v>
      </c>
      <c r="D16" s="58">
        <v>5833</v>
      </c>
      <c r="E16" s="58">
        <v>5123</v>
      </c>
      <c r="F16" s="197">
        <f t="shared" si="0"/>
        <v>572.423945044161</v>
      </c>
      <c r="G16" s="198">
        <f t="shared" si="1"/>
        <v>42.09500609013399</v>
      </c>
      <c r="I16" s="115"/>
    </row>
    <row r="17" spans="1:9" ht="23.25" customHeight="1">
      <c r="A17" s="136" t="s">
        <v>58</v>
      </c>
      <c r="B17" s="58">
        <v>26226</v>
      </c>
      <c r="C17" s="121">
        <v>25459</v>
      </c>
      <c r="D17" s="58">
        <v>29309</v>
      </c>
      <c r="E17" s="58">
        <v>23495</v>
      </c>
      <c r="F17" s="197">
        <f t="shared" si="0"/>
        <v>115.12235358812208</v>
      </c>
      <c r="G17" s="198">
        <f t="shared" si="1"/>
        <v>11.755509799435671</v>
      </c>
      <c r="I17" s="115"/>
    </row>
    <row r="18" spans="1:9" ht="23.25" customHeight="1">
      <c r="A18" s="136" t="s">
        <v>59</v>
      </c>
      <c r="B18" s="58">
        <v>4959</v>
      </c>
      <c r="C18" s="121">
        <v>3130</v>
      </c>
      <c r="D18" s="58">
        <v>8366</v>
      </c>
      <c r="E18" s="58">
        <v>8313</v>
      </c>
      <c r="F18" s="197">
        <f t="shared" si="0"/>
        <v>267.28434504792335</v>
      </c>
      <c r="G18" s="198">
        <f t="shared" si="1"/>
        <v>68.7033676144384</v>
      </c>
      <c r="I18" s="115"/>
    </row>
    <row r="19" spans="1:7" ht="23.25" customHeight="1">
      <c r="A19" s="199" t="s">
        <v>60</v>
      </c>
      <c r="B19" s="58">
        <v>467</v>
      </c>
      <c r="C19" s="117">
        <v>707</v>
      </c>
      <c r="D19" s="58">
        <v>61</v>
      </c>
      <c r="E19" s="58">
        <v>61</v>
      </c>
      <c r="F19" s="197">
        <f t="shared" si="0"/>
        <v>8.628005657708627</v>
      </c>
      <c r="G19" s="198"/>
    </row>
    <row r="20" spans="1:7" ht="23.25" customHeight="1">
      <c r="A20" s="199" t="s">
        <v>61</v>
      </c>
      <c r="B20" s="58">
        <v>715</v>
      </c>
      <c r="C20" s="117">
        <v>651</v>
      </c>
      <c r="D20" s="58">
        <v>190</v>
      </c>
      <c r="E20" s="58">
        <v>190</v>
      </c>
      <c r="F20" s="197">
        <f t="shared" si="0"/>
        <v>29.185867895545314</v>
      </c>
      <c r="G20" s="198">
        <f>(D20/B20-1)*100</f>
        <v>-73.42657342657343</v>
      </c>
    </row>
    <row r="21" spans="1:7" ht="23.25" customHeight="1">
      <c r="A21" s="200" t="s">
        <v>62</v>
      </c>
      <c r="B21" s="58">
        <v>55</v>
      </c>
      <c r="C21" s="117"/>
      <c r="D21" s="58">
        <v>3</v>
      </c>
      <c r="E21" s="58">
        <v>3</v>
      </c>
      <c r="F21" s="197"/>
      <c r="G21" s="198">
        <f>(D21/B21-1)*100</f>
        <v>-94.54545454545455</v>
      </c>
    </row>
    <row r="22" spans="1:7" ht="23.25" customHeight="1">
      <c r="A22" s="199" t="s">
        <v>63</v>
      </c>
      <c r="B22" s="58"/>
      <c r="C22" s="117"/>
      <c r="D22" s="58"/>
      <c r="E22" s="58">
        <v>0</v>
      </c>
      <c r="F22" s="197"/>
      <c r="G22" s="198"/>
    </row>
    <row r="23" spans="1:7" ht="23.25" customHeight="1">
      <c r="A23" s="199" t="s">
        <v>64</v>
      </c>
      <c r="B23" s="58">
        <v>1855</v>
      </c>
      <c r="C23" s="121">
        <v>1182</v>
      </c>
      <c r="D23" s="58">
        <v>2270</v>
      </c>
      <c r="E23" s="58">
        <v>2270</v>
      </c>
      <c r="F23" s="197">
        <f t="shared" si="0"/>
        <v>192.04737732656514</v>
      </c>
      <c r="G23" s="198">
        <f>(D23/B23-1)*100</f>
        <v>22.371967654986523</v>
      </c>
    </row>
    <row r="24" spans="1:7" ht="23.25" customHeight="1">
      <c r="A24" s="199" t="s">
        <v>65</v>
      </c>
      <c r="B24" s="58">
        <v>3488</v>
      </c>
      <c r="C24" s="117">
        <v>1169</v>
      </c>
      <c r="D24" s="58">
        <v>1195</v>
      </c>
      <c r="E24" s="58">
        <v>1152</v>
      </c>
      <c r="F24" s="197">
        <f t="shared" si="0"/>
        <v>102.22412318220702</v>
      </c>
      <c r="G24" s="198"/>
    </row>
    <row r="25" spans="1:7" ht="23.25" customHeight="1">
      <c r="A25" s="199" t="s">
        <v>66</v>
      </c>
      <c r="B25" s="58">
        <v>93</v>
      </c>
      <c r="C25" s="117"/>
      <c r="D25" s="58">
        <v>2</v>
      </c>
      <c r="E25" s="58">
        <v>2</v>
      </c>
      <c r="F25" s="197"/>
      <c r="G25" s="198"/>
    </row>
    <row r="26" spans="1:7" ht="23.25" customHeight="1">
      <c r="A26" s="199" t="s">
        <v>67</v>
      </c>
      <c r="B26" s="58">
        <v>2082</v>
      </c>
      <c r="C26" s="117">
        <v>1252</v>
      </c>
      <c r="D26" s="58">
        <v>1615</v>
      </c>
      <c r="E26" s="58">
        <v>1278</v>
      </c>
      <c r="F26" s="197">
        <f t="shared" si="0"/>
        <v>128.99361022364218</v>
      </c>
      <c r="G26" s="198"/>
    </row>
    <row r="27" spans="1:7" ht="23.25" customHeight="1">
      <c r="A27" s="200" t="s">
        <v>68</v>
      </c>
      <c r="B27" s="58"/>
      <c r="C27" s="117">
        <v>1000</v>
      </c>
      <c r="D27" s="58"/>
      <c r="E27" s="58">
        <v>0</v>
      </c>
      <c r="F27" s="197">
        <f t="shared" si="0"/>
        <v>0</v>
      </c>
      <c r="G27" s="198"/>
    </row>
    <row r="28" spans="1:7" ht="23.25" customHeight="1">
      <c r="A28" s="199" t="s">
        <v>69</v>
      </c>
      <c r="B28" s="58">
        <v>627</v>
      </c>
      <c r="C28" s="117">
        <v>617</v>
      </c>
      <c r="D28" s="58">
        <v>562</v>
      </c>
      <c r="E28" s="58">
        <v>562</v>
      </c>
      <c r="F28" s="197">
        <f t="shared" si="0"/>
        <v>91.08589951377634</v>
      </c>
      <c r="G28" s="198"/>
    </row>
    <row r="29" spans="1:7" ht="23.25" customHeight="1">
      <c r="A29" s="199" t="s">
        <v>70</v>
      </c>
      <c r="B29" s="58">
        <v>5</v>
      </c>
      <c r="C29" s="117">
        <v>2</v>
      </c>
      <c r="D29" s="58">
        <v>8</v>
      </c>
      <c r="E29" s="58">
        <v>8</v>
      </c>
      <c r="F29" s="197">
        <f t="shared" si="0"/>
        <v>400</v>
      </c>
      <c r="G29" s="198"/>
    </row>
    <row r="30" spans="1:7" ht="23.25" customHeight="1">
      <c r="A30" s="136" t="s">
        <v>71</v>
      </c>
      <c r="B30" s="58">
        <v>1350</v>
      </c>
      <c r="C30" s="117"/>
      <c r="D30" s="58">
        <v>131</v>
      </c>
      <c r="E30" s="58">
        <v>131</v>
      </c>
      <c r="F30" s="197"/>
      <c r="G30" s="198"/>
    </row>
    <row r="31" spans="1:7" ht="23.25" customHeight="1">
      <c r="A31" s="201" t="s">
        <v>72</v>
      </c>
      <c r="B31" s="202">
        <f>SUM(B6:B30)</f>
        <v>93233</v>
      </c>
      <c r="C31" s="202">
        <f>SUM(C6:C30)</f>
        <v>77538</v>
      </c>
      <c r="D31" s="202">
        <f>SUM(D6:D30)</f>
        <v>91759</v>
      </c>
      <c r="E31" s="203">
        <f>SUM(E6:E30)</f>
        <v>81164</v>
      </c>
      <c r="F31" s="204">
        <f t="shared" si="0"/>
        <v>118.34068456756688</v>
      </c>
      <c r="G31" s="205">
        <f>(D31/B31-1)*100</f>
        <v>-1.5809852734546825</v>
      </c>
    </row>
    <row r="32" spans="1:7" ht="26.25" customHeight="1">
      <c r="A32" s="206"/>
      <c r="E32" s="195"/>
      <c r="G32" s="207"/>
    </row>
  </sheetData>
  <sheetProtection/>
  <mergeCells count="7">
    <mergeCell ref="A2:G2"/>
    <mergeCell ref="D4:E4"/>
    <mergeCell ref="A4:A5"/>
    <mergeCell ref="B4:B5"/>
    <mergeCell ref="C4:C5"/>
    <mergeCell ref="F4:F5"/>
    <mergeCell ref="G4:G5"/>
  </mergeCells>
  <printOptions horizontalCentered="1"/>
  <pageMargins left="0.7083333333333334" right="0.66875" top="0.7868055555555555" bottom="0.4326388888888889" header="0.4326388888888889" footer="0.3145833333333333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55.875" style="0" customWidth="1"/>
    <col min="2" max="4" width="10.125" style="0" customWidth="1"/>
  </cols>
  <sheetData>
    <row r="1" spans="1:4" ht="27">
      <c r="A1" s="445" t="s">
        <v>1244</v>
      </c>
      <c r="B1" s="428"/>
      <c r="C1" s="428"/>
      <c r="D1" s="428"/>
    </row>
    <row r="3" spans="1:4" ht="15" thickBot="1">
      <c r="A3" s="358" t="s">
        <v>1245</v>
      </c>
      <c r="B3" s="35"/>
      <c r="C3" s="35"/>
      <c r="D3" s="36" t="s">
        <v>3</v>
      </c>
    </row>
    <row r="4" spans="1:4" ht="13.5">
      <c r="A4" s="429" t="s">
        <v>865</v>
      </c>
      <c r="B4" s="431" t="s">
        <v>866</v>
      </c>
      <c r="C4" s="433" t="s">
        <v>867</v>
      </c>
      <c r="D4" s="435" t="s">
        <v>868</v>
      </c>
    </row>
    <row r="5" spans="1:4" ht="38.25" customHeight="1">
      <c r="A5" s="430"/>
      <c r="B5" s="432"/>
      <c r="C5" s="434"/>
      <c r="D5" s="436"/>
    </row>
    <row r="6" spans="1:4" ht="22.5" customHeight="1">
      <c r="A6" s="37" t="s">
        <v>157</v>
      </c>
      <c r="B6" s="38">
        <f>SUM(B7:B9)</f>
        <v>144</v>
      </c>
      <c r="C6" s="38">
        <f>SUM(C7:C9)</f>
        <v>60</v>
      </c>
      <c r="D6" s="39">
        <f>(C6/B6-1)*100</f>
        <v>-58.33333333333333</v>
      </c>
    </row>
    <row r="7" spans="1:4" ht="22.5" customHeight="1">
      <c r="A7" s="37" t="s">
        <v>869</v>
      </c>
      <c r="B7" s="38"/>
      <c r="C7" s="38"/>
      <c r="D7" s="39"/>
    </row>
    <row r="8" spans="1:4" ht="22.5" customHeight="1">
      <c r="A8" s="37" t="s">
        <v>870</v>
      </c>
      <c r="B8" s="38"/>
      <c r="C8" s="38"/>
      <c r="D8" s="39"/>
    </row>
    <row r="9" spans="1:4" ht="22.5" customHeight="1">
      <c r="A9" s="37" t="s">
        <v>871</v>
      </c>
      <c r="B9" s="38">
        <v>144</v>
      </c>
      <c r="C9" s="38">
        <v>60</v>
      </c>
      <c r="D9" s="39">
        <f>(C9/B9-1)*100</f>
        <v>-58.33333333333333</v>
      </c>
    </row>
    <row r="10" spans="1:4" ht="22.5" customHeight="1">
      <c r="A10" s="37" t="s">
        <v>158</v>
      </c>
      <c r="B10" s="38"/>
      <c r="C10" s="38"/>
      <c r="D10" s="40"/>
    </row>
    <row r="11" spans="1:4" ht="22.5" customHeight="1">
      <c r="A11" s="37" t="s">
        <v>872</v>
      </c>
      <c r="B11" s="38"/>
      <c r="C11" s="38"/>
      <c r="D11" s="40"/>
    </row>
    <row r="12" spans="1:4" ht="22.5" customHeight="1">
      <c r="A12" s="37" t="s">
        <v>873</v>
      </c>
      <c r="B12" s="38"/>
      <c r="C12" s="38"/>
      <c r="D12" s="40"/>
    </row>
    <row r="13" spans="1:4" ht="22.5" customHeight="1">
      <c r="A13" s="37" t="s">
        <v>874</v>
      </c>
      <c r="B13" s="38"/>
      <c r="C13" s="38"/>
      <c r="D13" s="40"/>
    </row>
    <row r="14" spans="1:4" ht="22.5" customHeight="1">
      <c r="A14" s="37" t="s">
        <v>159</v>
      </c>
      <c r="B14" s="38"/>
      <c r="C14" s="38"/>
      <c r="D14" s="40"/>
    </row>
    <row r="15" spans="1:4" ht="22.5" customHeight="1">
      <c r="A15" s="37" t="s">
        <v>875</v>
      </c>
      <c r="B15" s="38"/>
      <c r="C15" s="38"/>
      <c r="D15" s="40"/>
    </row>
    <row r="16" spans="1:4" ht="22.5" customHeight="1">
      <c r="A16" s="37" t="s">
        <v>876</v>
      </c>
      <c r="B16" s="38"/>
      <c r="C16" s="38"/>
      <c r="D16" s="40"/>
    </row>
    <row r="17" spans="1:4" ht="22.5" customHeight="1">
      <c r="A17" s="37" t="s">
        <v>877</v>
      </c>
      <c r="B17" s="38"/>
      <c r="C17" s="38"/>
      <c r="D17" s="40"/>
    </row>
    <row r="18" spans="1:4" ht="22.5" customHeight="1">
      <c r="A18" s="37" t="s">
        <v>878</v>
      </c>
      <c r="B18" s="38"/>
      <c r="C18" s="38"/>
      <c r="D18" s="40"/>
    </row>
    <row r="19" spans="1:4" ht="22.5" customHeight="1">
      <c r="A19" s="37" t="s">
        <v>879</v>
      </c>
      <c r="B19" s="38"/>
      <c r="C19" s="38"/>
      <c r="D19" s="40"/>
    </row>
    <row r="20" spans="1:4" ht="22.5" customHeight="1">
      <c r="A20" s="37" t="s">
        <v>880</v>
      </c>
      <c r="B20" s="38"/>
      <c r="C20" s="38"/>
      <c r="D20" s="40"/>
    </row>
    <row r="21" spans="1:4" ht="22.5" customHeight="1">
      <c r="A21" s="37" t="s">
        <v>881</v>
      </c>
      <c r="B21" s="38"/>
      <c r="C21" s="38"/>
      <c r="D21" s="40"/>
    </row>
    <row r="22" spans="1:4" ht="22.5" customHeight="1">
      <c r="A22" s="37" t="s">
        <v>882</v>
      </c>
      <c r="B22" s="38"/>
      <c r="C22" s="38"/>
      <c r="D22" s="40"/>
    </row>
    <row r="23" spans="1:4" ht="22.5" customHeight="1">
      <c r="A23" s="37" t="s">
        <v>883</v>
      </c>
      <c r="B23" s="38"/>
      <c r="C23" s="38"/>
      <c r="D23" s="40"/>
    </row>
    <row r="24" spans="1:4" ht="22.5" customHeight="1">
      <c r="A24" s="37" t="s">
        <v>884</v>
      </c>
      <c r="B24" s="38">
        <v>16</v>
      </c>
      <c r="C24" s="38"/>
      <c r="D24" s="40"/>
    </row>
    <row r="25" spans="1:4" ht="22.5" customHeight="1">
      <c r="A25" s="41" t="s">
        <v>885</v>
      </c>
      <c r="B25" s="38">
        <f>SUM(B6,B10,B14,B18,B22,B24)</f>
        <v>160</v>
      </c>
      <c r="C25" s="38">
        <f>SUM(C6,C10,C14,C18,C22,C24)</f>
        <v>60</v>
      </c>
      <c r="D25" s="39">
        <f>(C25/B25-1)*100</f>
        <v>-62.5</v>
      </c>
    </row>
    <row r="26" spans="1:4" ht="22.5" customHeight="1">
      <c r="A26" s="42"/>
      <c r="B26" s="43"/>
      <c r="C26" s="38"/>
      <c r="D26" s="40"/>
    </row>
    <row r="27" spans="1:4" ht="22.5" customHeight="1">
      <c r="A27" s="44" t="s">
        <v>95</v>
      </c>
      <c r="B27" s="45">
        <f>SUM(B28:B29)</f>
        <v>43</v>
      </c>
      <c r="C27" s="46"/>
      <c r="D27" s="40">
        <f>(C27/B27-1)*100</f>
        <v>-100</v>
      </c>
    </row>
    <row r="28" spans="1:4" ht="22.5" customHeight="1">
      <c r="A28" s="47" t="s">
        <v>886</v>
      </c>
      <c r="B28" s="48"/>
      <c r="C28" s="48"/>
      <c r="D28" s="40"/>
    </row>
    <row r="29" spans="1:4" ht="22.5" customHeight="1">
      <c r="A29" s="44" t="s">
        <v>162</v>
      </c>
      <c r="B29" s="45">
        <v>43</v>
      </c>
      <c r="C29" s="45"/>
      <c r="D29" s="40">
        <f>(C29/B29-1)*100</f>
        <v>-100</v>
      </c>
    </row>
    <row r="30" spans="1:4" ht="22.5" customHeight="1">
      <c r="A30" s="44"/>
      <c r="B30" s="45"/>
      <c r="C30" s="45"/>
      <c r="D30" s="40"/>
    </row>
    <row r="31" spans="1:4" ht="22.5" customHeight="1" thickBot="1">
      <c r="A31" s="49" t="s">
        <v>887</v>
      </c>
      <c r="B31" s="50">
        <f>SUM(B25,B27)</f>
        <v>203</v>
      </c>
      <c r="C31" s="50">
        <f>SUM(C25,C27)</f>
        <v>60</v>
      </c>
      <c r="D31" s="39">
        <f>(C31/B31-1)*100</f>
        <v>-70.44334975369458</v>
      </c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1" width="46.00390625" style="0" customWidth="1"/>
    <col min="2" max="3" width="14.00390625" style="0" customWidth="1"/>
    <col min="4" max="4" width="13.00390625" style="0" customWidth="1"/>
  </cols>
  <sheetData>
    <row r="1" spans="1:4" ht="38.25" customHeight="1">
      <c r="A1" s="416" t="s">
        <v>888</v>
      </c>
      <c r="B1" s="416"/>
      <c r="C1" s="416"/>
      <c r="D1" s="416"/>
    </row>
    <row r="3" spans="1:4" ht="15" thickBot="1">
      <c r="A3" s="359" t="s">
        <v>1246</v>
      </c>
      <c r="B3" s="23"/>
      <c r="C3" s="18"/>
      <c r="D3" s="19" t="s">
        <v>3</v>
      </c>
    </row>
    <row r="4" spans="1:4" ht="13.5">
      <c r="A4" s="437" t="s">
        <v>889</v>
      </c>
      <c r="B4" s="439" t="s">
        <v>890</v>
      </c>
      <c r="C4" s="441" t="s">
        <v>891</v>
      </c>
      <c r="D4" s="443" t="s">
        <v>892</v>
      </c>
    </row>
    <row r="5" spans="1:4" ht="22.5" customHeight="1">
      <c r="A5" s="438"/>
      <c r="B5" s="440"/>
      <c r="C5" s="442"/>
      <c r="D5" s="444"/>
    </row>
    <row r="6" spans="1:4" ht="23.25" customHeight="1">
      <c r="A6" s="24" t="s">
        <v>893</v>
      </c>
      <c r="B6" s="25"/>
      <c r="C6" s="26"/>
      <c r="D6" s="9"/>
    </row>
    <row r="7" spans="1:4" ht="23.25" customHeight="1">
      <c r="A7" s="27" t="s">
        <v>894</v>
      </c>
      <c r="B7" s="25"/>
      <c r="C7" s="8"/>
      <c r="D7" s="9"/>
    </row>
    <row r="8" spans="1:4" ht="23.25" customHeight="1">
      <c r="A8" s="27" t="s">
        <v>895</v>
      </c>
      <c r="B8" s="25"/>
      <c r="C8" s="8"/>
      <c r="D8" s="9"/>
    </row>
    <row r="9" spans="1:4" ht="23.25" customHeight="1">
      <c r="A9" s="27" t="s">
        <v>896</v>
      </c>
      <c r="B9" s="25"/>
      <c r="C9" s="8"/>
      <c r="D9" s="9"/>
    </row>
    <row r="10" spans="1:4" ht="23.25" customHeight="1">
      <c r="A10" s="27" t="s">
        <v>897</v>
      </c>
      <c r="B10" s="25"/>
      <c r="C10" s="8"/>
      <c r="D10" s="9"/>
    </row>
    <row r="11" spans="1:4" ht="21" customHeight="1">
      <c r="A11" s="27" t="s">
        <v>898</v>
      </c>
      <c r="B11" s="25"/>
      <c r="C11" s="8"/>
      <c r="D11" s="9"/>
    </row>
    <row r="12" spans="1:4" ht="23.25" customHeight="1">
      <c r="A12" s="27" t="s">
        <v>899</v>
      </c>
      <c r="B12" s="25"/>
      <c r="C12" s="8"/>
      <c r="D12" s="9"/>
    </row>
    <row r="13" spans="1:4" ht="23.25" customHeight="1">
      <c r="A13" s="28" t="s">
        <v>900</v>
      </c>
      <c r="B13" s="29"/>
      <c r="C13" s="8"/>
      <c r="D13" s="9"/>
    </row>
    <row r="14" spans="1:4" ht="23.25" customHeight="1">
      <c r="A14" s="27" t="s">
        <v>901</v>
      </c>
      <c r="B14" s="25"/>
      <c r="C14" s="8"/>
      <c r="D14" s="9"/>
    </row>
    <row r="15" spans="1:4" ht="23.25" customHeight="1">
      <c r="A15" s="28" t="s">
        <v>902</v>
      </c>
      <c r="B15" s="29"/>
      <c r="C15" s="8"/>
      <c r="D15" s="9"/>
    </row>
    <row r="16" spans="1:4" ht="23.25" customHeight="1">
      <c r="A16" s="27" t="s">
        <v>903</v>
      </c>
      <c r="B16" s="25"/>
      <c r="C16" s="8"/>
      <c r="D16" s="9"/>
    </row>
    <row r="17" spans="1:4" ht="23.25" customHeight="1">
      <c r="A17" s="28" t="s">
        <v>904</v>
      </c>
      <c r="B17" s="29"/>
      <c r="C17" s="8"/>
      <c r="D17" s="9"/>
    </row>
    <row r="18" spans="1:4" ht="23.25" customHeight="1">
      <c r="A18" s="28" t="s">
        <v>905</v>
      </c>
      <c r="B18" s="29"/>
      <c r="C18" s="8"/>
      <c r="D18" s="9"/>
    </row>
    <row r="19" spans="1:4" ht="23.25" customHeight="1">
      <c r="A19" s="28" t="s">
        <v>906</v>
      </c>
      <c r="B19" s="29"/>
      <c r="C19" s="8"/>
      <c r="D19" s="9"/>
    </row>
    <row r="20" spans="1:4" ht="23.25" customHeight="1">
      <c r="A20" s="28" t="s">
        <v>907</v>
      </c>
      <c r="B20" s="29"/>
      <c r="C20" s="8"/>
      <c r="D20" s="9"/>
    </row>
    <row r="21" spans="1:4" ht="23.25" customHeight="1">
      <c r="A21" s="28" t="s">
        <v>908</v>
      </c>
      <c r="B21" s="29"/>
      <c r="C21" s="8"/>
      <c r="D21" s="9"/>
    </row>
    <row r="22" spans="1:4" ht="23.25" customHeight="1">
      <c r="A22" s="28" t="s">
        <v>909</v>
      </c>
      <c r="B22" s="29"/>
      <c r="C22" s="8"/>
      <c r="D22" s="9"/>
    </row>
    <row r="23" spans="1:4" ht="23.25" customHeight="1">
      <c r="A23" s="28" t="s">
        <v>910</v>
      </c>
      <c r="B23" s="30">
        <v>160</v>
      </c>
      <c r="C23" s="30">
        <v>60</v>
      </c>
      <c r="D23" s="9">
        <f>(C23/B23-1)*100</f>
        <v>-62.5</v>
      </c>
    </row>
    <row r="24" spans="1:4" ht="23.25" customHeight="1">
      <c r="A24" s="28" t="s">
        <v>911</v>
      </c>
      <c r="B24" s="30">
        <v>160</v>
      </c>
      <c r="C24" s="30">
        <v>60</v>
      </c>
      <c r="D24" s="9">
        <f>(C24/B24-1)*100</f>
        <v>-62.5</v>
      </c>
    </row>
    <row r="25" spans="1:4" ht="23.25" customHeight="1">
      <c r="A25" s="31" t="s">
        <v>912</v>
      </c>
      <c r="B25" s="29"/>
      <c r="C25" s="29"/>
      <c r="D25" s="9"/>
    </row>
    <row r="26" spans="1:4" ht="23.25" customHeight="1">
      <c r="A26" s="27" t="s">
        <v>913</v>
      </c>
      <c r="B26" s="25"/>
      <c r="C26" s="25"/>
      <c r="D26" s="9"/>
    </row>
    <row r="27" spans="1:4" ht="23.25" customHeight="1">
      <c r="A27" s="27" t="s">
        <v>914</v>
      </c>
      <c r="B27" s="25"/>
      <c r="C27" s="25"/>
      <c r="D27" s="9"/>
    </row>
    <row r="28" spans="1:4" ht="23.25" customHeight="1">
      <c r="A28" s="28" t="s">
        <v>915</v>
      </c>
      <c r="B28" s="29"/>
      <c r="C28" s="29"/>
      <c r="D28" s="9"/>
    </row>
    <row r="29" spans="1:4" ht="23.25" customHeight="1">
      <c r="A29" s="28" t="s">
        <v>916</v>
      </c>
      <c r="B29" s="29"/>
      <c r="C29" s="29"/>
      <c r="D29" s="9"/>
    </row>
    <row r="30" spans="1:4" ht="23.25" customHeight="1" thickBot="1">
      <c r="A30" s="32" t="s">
        <v>917</v>
      </c>
      <c r="B30" s="33">
        <v>160</v>
      </c>
      <c r="C30" s="33">
        <v>60</v>
      </c>
      <c r="D30" s="228">
        <f>(C30/B30-1)*100</f>
        <v>-62.5</v>
      </c>
    </row>
    <row r="32" spans="1:2" ht="13.5">
      <c r="A32" s="34"/>
      <c r="B32" s="34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44.25390625" style="0" customWidth="1"/>
    <col min="2" max="2" width="11.75390625" style="0" customWidth="1"/>
    <col min="3" max="3" width="14.00390625" style="0" customWidth="1"/>
    <col min="4" max="4" width="13.00390625" style="0" customWidth="1"/>
  </cols>
  <sheetData>
    <row r="1" spans="1:9" ht="38.25" customHeight="1">
      <c r="A1" s="413" t="s">
        <v>1248</v>
      </c>
      <c r="B1" s="413"/>
      <c r="C1" s="413"/>
      <c r="D1" s="413"/>
      <c r="E1" s="413"/>
      <c r="F1" s="413"/>
      <c r="G1" s="413"/>
      <c r="H1" s="413"/>
      <c r="I1" s="413"/>
    </row>
    <row r="3" spans="1:9" ht="14.25">
      <c r="A3" s="360" t="s">
        <v>1247</v>
      </c>
      <c r="B3" s="360"/>
      <c r="C3" s="361"/>
      <c r="I3" s="362" t="s">
        <v>1157</v>
      </c>
    </row>
    <row r="4" spans="1:9" ht="45" customHeight="1">
      <c r="A4" s="363"/>
      <c r="B4" s="364" t="s">
        <v>1218</v>
      </c>
      <c r="C4" s="365" t="s">
        <v>1219</v>
      </c>
      <c r="D4" s="366" t="s">
        <v>1220</v>
      </c>
      <c r="E4" s="365" t="s">
        <v>1221</v>
      </c>
      <c r="F4" s="365" t="s">
        <v>1222</v>
      </c>
      <c r="G4" s="365" t="s">
        <v>1223</v>
      </c>
      <c r="H4" s="365" t="s">
        <v>1224</v>
      </c>
      <c r="I4" s="365" t="s">
        <v>1225</v>
      </c>
    </row>
    <row r="5" spans="1:9" ht="23.25" customHeight="1">
      <c r="A5" s="367" t="s">
        <v>893</v>
      </c>
      <c r="B5" s="368"/>
      <c r="C5" s="369"/>
      <c r="D5" s="370"/>
      <c r="E5" s="158"/>
      <c r="F5" s="158"/>
      <c r="G5" s="158"/>
      <c r="H5" s="158"/>
      <c r="I5" s="158"/>
    </row>
    <row r="6" spans="1:9" ht="23.25" customHeight="1">
      <c r="A6" s="368" t="s">
        <v>894</v>
      </c>
      <c r="B6" s="368"/>
      <c r="C6" s="370"/>
      <c r="D6" s="370"/>
      <c r="E6" s="158"/>
      <c r="F6" s="158"/>
      <c r="G6" s="158"/>
      <c r="H6" s="158"/>
      <c r="I6" s="158"/>
    </row>
    <row r="7" spans="1:9" ht="23.25" customHeight="1">
      <c r="A7" s="368" t="s">
        <v>895</v>
      </c>
      <c r="B7" s="368"/>
      <c r="C7" s="370"/>
      <c r="D7" s="370"/>
      <c r="E7" s="158"/>
      <c r="F7" s="158"/>
      <c r="G7" s="158"/>
      <c r="H7" s="158"/>
      <c r="I7" s="158"/>
    </row>
    <row r="8" spans="1:9" ht="23.25" customHeight="1">
      <c r="A8" s="368" t="s">
        <v>896</v>
      </c>
      <c r="B8" s="368"/>
      <c r="C8" s="370"/>
      <c r="D8" s="370"/>
      <c r="E8" s="158"/>
      <c r="F8" s="158"/>
      <c r="G8" s="158"/>
      <c r="H8" s="158"/>
      <c r="I8" s="158"/>
    </row>
    <row r="9" spans="1:9" ht="23.25" customHeight="1">
      <c r="A9" s="368" t="s">
        <v>897</v>
      </c>
      <c r="B9" s="368"/>
      <c r="C9" s="370"/>
      <c r="D9" s="370"/>
      <c r="E9" s="158"/>
      <c r="F9" s="158"/>
      <c r="G9" s="158"/>
      <c r="H9" s="158"/>
      <c r="I9" s="158"/>
    </row>
    <row r="10" spans="1:9" ht="23.25" customHeight="1">
      <c r="A10" s="368" t="s">
        <v>898</v>
      </c>
      <c r="B10" s="368"/>
      <c r="C10" s="370"/>
      <c r="D10" s="370"/>
      <c r="E10" s="158"/>
      <c r="F10" s="158"/>
      <c r="G10" s="158"/>
      <c r="H10" s="158"/>
      <c r="I10" s="158"/>
    </row>
    <row r="11" spans="1:9" ht="23.25" customHeight="1">
      <c r="A11" s="368" t="s">
        <v>899</v>
      </c>
      <c r="B11" s="368"/>
      <c r="C11" s="370"/>
      <c r="D11" s="370"/>
      <c r="E11" s="158"/>
      <c r="F11" s="158"/>
      <c r="G11" s="158"/>
      <c r="H11" s="158"/>
      <c r="I11" s="158"/>
    </row>
    <row r="12" spans="1:9" ht="23.25" customHeight="1">
      <c r="A12" s="371" t="s">
        <v>900</v>
      </c>
      <c r="B12" s="371"/>
      <c r="C12" s="370"/>
      <c r="D12" s="370"/>
      <c r="E12" s="158"/>
      <c r="F12" s="158"/>
      <c r="G12" s="158"/>
      <c r="H12" s="158"/>
      <c r="I12" s="158"/>
    </row>
    <row r="13" spans="1:9" ht="23.25" customHeight="1">
      <c r="A13" s="368" t="s">
        <v>901</v>
      </c>
      <c r="B13" s="368"/>
      <c r="C13" s="370"/>
      <c r="D13" s="370"/>
      <c r="E13" s="158"/>
      <c r="F13" s="158"/>
      <c r="G13" s="158"/>
      <c r="H13" s="158"/>
      <c r="I13" s="158"/>
    </row>
    <row r="14" spans="1:9" ht="23.25" customHeight="1">
      <c r="A14" s="371" t="s">
        <v>902</v>
      </c>
      <c r="B14" s="371"/>
      <c r="C14" s="370"/>
      <c r="D14" s="370"/>
      <c r="E14" s="158"/>
      <c r="F14" s="158"/>
      <c r="G14" s="158"/>
      <c r="H14" s="158"/>
      <c r="I14" s="158"/>
    </row>
    <row r="15" spans="1:9" ht="23.25" customHeight="1">
      <c r="A15" s="368" t="s">
        <v>903</v>
      </c>
      <c r="B15" s="368"/>
      <c r="C15" s="370"/>
      <c r="D15" s="370"/>
      <c r="E15" s="158"/>
      <c r="F15" s="158"/>
      <c r="G15" s="158"/>
      <c r="H15" s="158"/>
      <c r="I15" s="158"/>
    </row>
    <row r="16" spans="1:9" ht="23.25" customHeight="1">
      <c r="A16" s="371" t="s">
        <v>904</v>
      </c>
      <c r="B16" s="371"/>
      <c r="C16" s="370"/>
      <c r="D16" s="370"/>
      <c r="E16" s="158"/>
      <c r="F16" s="158"/>
      <c r="G16" s="158"/>
      <c r="H16" s="158"/>
      <c r="I16" s="158"/>
    </row>
    <row r="17" spans="1:9" ht="23.25" customHeight="1">
      <c r="A17" s="371" t="s">
        <v>905</v>
      </c>
      <c r="B17" s="371"/>
      <c r="C17" s="370"/>
      <c r="D17" s="370"/>
      <c r="E17" s="158"/>
      <c r="F17" s="158"/>
      <c r="G17" s="158"/>
      <c r="H17" s="158"/>
      <c r="I17" s="158"/>
    </row>
    <row r="18" spans="1:9" ht="23.25" customHeight="1">
      <c r="A18" s="371" t="s">
        <v>906</v>
      </c>
      <c r="B18" s="371"/>
      <c r="C18" s="370"/>
      <c r="D18" s="370"/>
      <c r="E18" s="158"/>
      <c r="F18" s="158"/>
      <c r="G18" s="158"/>
      <c r="H18" s="158"/>
      <c r="I18" s="158"/>
    </row>
    <row r="19" spans="1:9" ht="23.25" customHeight="1">
      <c r="A19" s="371" t="s">
        <v>907</v>
      </c>
      <c r="B19" s="371"/>
      <c r="C19" s="370"/>
      <c r="D19" s="370"/>
      <c r="E19" s="158"/>
      <c r="F19" s="158"/>
      <c r="G19" s="158"/>
      <c r="H19" s="158"/>
      <c r="I19" s="158"/>
    </row>
    <row r="20" spans="1:9" ht="23.25" customHeight="1">
      <c r="A20" s="371" t="s">
        <v>908</v>
      </c>
      <c r="B20" s="371"/>
      <c r="C20" s="370"/>
      <c r="D20" s="370"/>
      <c r="E20" s="158"/>
      <c r="F20" s="158"/>
      <c r="G20" s="158"/>
      <c r="H20" s="158"/>
      <c r="I20" s="158"/>
    </row>
    <row r="21" spans="1:9" ht="23.25" customHeight="1">
      <c r="A21" s="371" t="s">
        <v>909</v>
      </c>
      <c r="B21" s="371"/>
      <c r="C21" s="370"/>
      <c r="D21" s="370"/>
      <c r="E21" s="158"/>
      <c r="F21" s="158"/>
      <c r="G21" s="158"/>
      <c r="H21" s="158"/>
      <c r="I21" s="158"/>
    </row>
    <row r="22" spans="1:9" ht="23.25" customHeight="1">
      <c r="A22" s="371" t="s">
        <v>910</v>
      </c>
      <c r="B22" s="372"/>
      <c r="C22" s="372"/>
      <c r="D22" s="370"/>
      <c r="E22" s="158"/>
      <c r="F22" s="158"/>
      <c r="G22" s="158"/>
      <c r="H22" s="158"/>
      <c r="I22" s="158"/>
    </row>
    <row r="23" spans="1:9" ht="23.25" customHeight="1">
      <c r="A23" s="371" t="s">
        <v>911</v>
      </c>
      <c r="B23" s="372"/>
      <c r="C23" s="372"/>
      <c r="D23" s="370"/>
      <c r="E23" s="158"/>
      <c r="F23" s="158"/>
      <c r="G23" s="158"/>
      <c r="H23" s="158"/>
      <c r="I23" s="158"/>
    </row>
    <row r="24" spans="1:9" ht="23.25" customHeight="1">
      <c r="A24" s="373" t="s">
        <v>912</v>
      </c>
      <c r="B24" s="371"/>
      <c r="C24" s="371"/>
      <c r="D24" s="370"/>
      <c r="E24" s="158"/>
      <c r="F24" s="158"/>
      <c r="G24" s="158"/>
      <c r="H24" s="158"/>
      <c r="I24" s="158"/>
    </row>
    <row r="25" spans="1:9" ht="23.25" customHeight="1">
      <c r="A25" s="368" t="s">
        <v>913</v>
      </c>
      <c r="B25" s="368"/>
      <c r="C25" s="368"/>
      <c r="D25" s="370"/>
      <c r="E25" s="158"/>
      <c r="F25" s="158"/>
      <c r="G25" s="158"/>
      <c r="H25" s="158"/>
      <c r="I25" s="158"/>
    </row>
    <row r="26" spans="1:9" ht="23.25" customHeight="1">
      <c r="A26" s="368" t="s">
        <v>914</v>
      </c>
      <c r="B26" s="368"/>
      <c r="C26" s="368"/>
      <c r="D26" s="370"/>
      <c r="E26" s="158"/>
      <c r="F26" s="158"/>
      <c r="G26" s="158"/>
      <c r="H26" s="158"/>
      <c r="I26" s="158"/>
    </row>
    <row r="27" spans="1:9" ht="23.25" customHeight="1">
      <c r="A27" s="371" t="s">
        <v>915</v>
      </c>
      <c r="B27" s="371"/>
      <c r="C27" s="371"/>
      <c r="D27" s="370"/>
      <c r="E27" s="158"/>
      <c r="F27" s="158"/>
      <c r="G27" s="158"/>
      <c r="H27" s="158"/>
      <c r="I27" s="158"/>
    </row>
    <row r="28" spans="1:9" ht="23.25" customHeight="1">
      <c r="A28" s="371" t="s">
        <v>916</v>
      </c>
      <c r="B28" s="371"/>
      <c r="C28" s="371"/>
      <c r="D28" s="370"/>
      <c r="E28" s="158"/>
      <c r="F28" s="158"/>
      <c r="G28" s="158"/>
      <c r="H28" s="158"/>
      <c r="I28" s="158"/>
    </row>
    <row r="29" spans="1:9" ht="23.25" customHeight="1">
      <c r="A29" s="374" t="s">
        <v>917</v>
      </c>
      <c r="B29" s="375"/>
      <c r="C29" s="375"/>
      <c r="D29" s="370"/>
      <c r="E29" s="158"/>
      <c r="F29" s="158"/>
      <c r="G29" s="158"/>
      <c r="H29" s="158"/>
      <c r="I29" s="158"/>
    </row>
    <row r="30" spans="1:6" ht="14.25">
      <c r="A30" s="376" t="s">
        <v>1249</v>
      </c>
      <c r="B30" s="232"/>
      <c r="C30" s="232"/>
      <c r="D30" s="232"/>
      <c r="E30" s="232"/>
      <c r="F30" s="232"/>
    </row>
    <row r="31" spans="1:2" ht="13.5">
      <c r="A31" s="377"/>
      <c r="B31" s="37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42.00390625" style="0" customWidth="1"/>
    <col min="2" max="3" width="13.375" style="0" customWidth="1"/>
    <col min="4" max="4" width="12.00390625" style="0" customWidth="1"/>
  </cols>
  <sheetData>
    <row r="1" spans="1:4" ht="37.5" customHeight="1">
      <c r="A1" s="416" t="s">
        <v>172</v>
      </c>
      <c r="B1" s="416"/>
      <c r="C1" s="416"/>
      <c r="D1" s="416"/>
    </row>
    <row r="3" spans="1:4" ht="13.5">
      <c r="A3" t="s">
        <v>1250</v>
      </c>
      <c r="B3" s="52"/>
      <c r="C3" s="52"/>
      <c r="D3" s="36" t="s">
        <v>3</v>
      </c>
    </row>
    <row r="4" spans="1:4" ht="39" customHeight="1">
      <c r="A4" s="147" t="s">
        <v>4</v>
      </c>
      <c r="B4" s="148" t="s">
        <v>173</v>
      </c>
      <c r="C4" s="149" t="s">
        <v>174</v>
      </c>
      <c r="D4" s="150" t="s">
        <v>156</v>
      </c>
    </row>
    <row r="5" spans="1:4" ht="18.75" customHeight="1">
      <c r="A5" s="151" t="s">
        <v>175</v>
      </c>
      <c r="B5" s="5"/>
      <c r="C5" s="5"/>
      <c r="D5" s="152"/>
    </row>
    <row r="6" spans="1:4" ht="18.75" customHeight="1">
      <c r="A6" s="7" t="s">
        <v>176</v>
      </c>
      <c r="B6" s="20">
        <f>SUM(B7:B12)</f>
        <v>1307</v>
      </c>
      <c r="C6" s="20">
        <f>SUM(C7:C12)</f>
        <v>1459</v>
      </c>
      <c r="D6" s="144">
        <f>C6/B6*100</f>
        <v>111.62968630451415</v>
      </c>
    </row>
    <row r="7" spans="1:4" ht="18.75" customHeight="1">
      <c r="A7" s="12" t="s">
        <v>177</v>
      </c>
      <c r="B7" s="8">
        <v>266</v>
      </c>
      <c r="C7" s="8">
        <v>296</v>
      </c>
      <c r="D7" s="145">
        <f>C7/B7*100</f>
        <v>111.27819548872179</v>
      </c>
    </row>
    <row r="8" spans="1:4" ht="18.75" customHeight="1">
      <c r="A8" s="12" t="s">
        <v>178</v>
      </c>
      <c r="B8" s="8">
        <v>33</v>
      </c>
      <c r="C8" s="8">
        <v>29</v>
      </c>
      <c r="D8" s="145">
        <f>C8/B8*100</f>
        <v>87.87878787878788</v>
      </c>
    </row>
    <row r="9" spans="1:4" ht="18.75" customHeight="1">
      <c r="A9" s="12" t="s">
        <v>179</v>
      </c>
      <c r="B9" s="8">
        <v>986</v>
      </c>
      <c r="C9" s="8">
        <v>1084</v>
      </c>
      <c r="D9" s="145">
        <f>C9/B9*100</f>
        <v>109.93914807302232</v>
      </c>
    </row>
    <row r="10" spans="1:4" ht="18.75" customHeight="1">
      <c r="A10" s="12" t="s">
        <v>180</v>
      </c>
      <c r="B10" s="8">
        <v>21</v>
      </c>
      <c r="C10" s="8">
        <v>49</v>
      </c>
      <c r="D10" s="145"/>
    </row>
    <row r="11" spans="1:4" ht="18.75" customHeight="1">
      <c r="A11" s="12" t="s">
        <v>181</v>
      </c>
      <c r="B11" s="8"/>
      <c r="C11" s="8"/>
      <c r="D11" s="145"/>
    </row>
    <row r="12" spans="1:4" ht="18.75" customHeight="1">
      <c r="A12" s="12" t="s">
        <v>182</v>
      </c>
      <c r="B12" s="8">
        <v>1</v>
      </c>
      <c r="C12" s="8">
        <v>1</v>
      </c>
      <c r="D12" s="145"/>
    </row>
    <row r="13" spans="1:4" ht="18.75" customHeight="1">
      <c r="A13" s="7" t="s">
        <v>183</v>
      </c>
      <c r="B13" s="8">
        <f>SUM(B14:B19)</f>
        <v>5573</v>
      </c>
      <c r="C13" s="20">
        <f>SUM(C14:C19)</f>
        <v>5577</v>
      </c>
      <c r="D13" s="39">
        <f>C13/B13*100</f>
        <v>100.07177462766911</v>
      </c>
    </row>
    <row r="14" spans="1:4" ht="18.75" customHeight="1">
      <c r="A14" s="12" t="s">
        <v>177</v>
      </c>
      <c r="B14" s="8">
        <v>3183</v>
      </c>
      <c r="C14" s="8">
        <v>3465</v>
      </c>
      <c r="D14" s="145">
        <f>C14/B14*100</f>
        <v>108.85956644674835</v>
      </c>
    </row>
    <row r="15" spans="1:4" ht="18.75" customHeight="1">
      <c r="A15" s="12" t="s">
        <v>178</v>
      </c>
      <c r="B15" s="8">
        <v>4</v>
      </c>
      <c r="C15" s="8">
        <v>4</v>
      </c>
      <c r="D15" s="145">
        <f>C15/B15*100</f>
        <v>100</v>
      </c>
    </row>
    <row r="16" spans="1:4" ht="18.75" customHeight="1">
      <c r="A16" s="12" t="s">
        <v>179</v>
      </c>
      <c r="B16" s="8">
        <v>2300</v>
      </c>
      <c r="C16" s="8">
        <v>1863</v>
      </c>
      <c r="D16" s="145">
        <f>C16/B16*100</f>
        <v>81</v>
      </c>
    </row>
    <row r="17" spans="1:4" ht="18.75" customHeight="1">
      <c r="A17" s="12" t="s">
        <v>180</v>
      </c>
      <c r="B17" s="8"/>
      <c r="C17" s="8"/>
      <c r="D17" s="145"/>
    </row>
    <row r="18" spans="1:4" ht="18.75" customHeight="1">
      <c r="A18" s="12" t="s">
        <v>181</v>
      </c>
      <c r="B18" s="8"/>
      <c r="C18" s="8"/>
      <c r="D18" s="145"/>
    </row>
    <row r="19" spans="1:4" ht="18.75" customHeight="1">
      <c r="A19" s="12" t="s">
        <v>182</v>
      </c>
      <c r="B19" s="8">
        <v>86</v>
      </c>
      <c r="C19" s="8">
        <v>245</v>
      </c>
      <c r="D19" s="145"/>
    </row>
    <row r="20" spans="1:4" ht="18.75" customHeight="1">
      <c r="A20" s="7" t="s">
        <v>184</v>
      </c>
      <c r="B20" s="8"/>
      <c r="C20" s="8"/>
      <c r="D20" s="145"/>
    </row>
    <row r="21" spans="1:4" ht="18.75" customHeight="1">
      <c r="A21" s="7" t="s">
        <v>185</v>
      </c>
      <c r="B21" s="20">
        <f>SUM(B22:B27)</f>
        <v>0</v>
      </c>
      <c r="C21" s="20">
        <f>SUM(C22:C27)</f>
        <v>0</v>
      </c>
      <c r="D21" s="144"/>
    </row>
    <row r="22" spans="1:4" ht="18.75" customHeight="1">
      <c r="A22" s="12" t="s">
        <v>177</v>
      </c>
      <c r="B22" s="8"/>
      <c r="C22" s="8"/>
      <c r="D22" s="145"/>
    </row>
    <row r="23" spans="1:4" ht="18.75" customHeight="1">
      <c r="A23" s="12" t="s">
        <v>178</v>
      </c>
      <c r="B23" s="8"/>
      <c r="C23" s="8"/>
      <c r="D23" s="145"/>
    </row>
    <row r="24" spans="1:4" ht="18.75" customHeight="1">
      <c r="A24" s="12" t="s">
        <v>179</v>
      </c>
      <c r="B24" s="8"/>
      <c r="C24" s="8"/>
      <c r="D24" s="145"/>
    </row>
    <row r="25" spans="1:4" ht="18.75" customHeight="1">
      <c r="A25" s="12" t="s">
        <v>180</v>
      </c>
      <c r="B25" s="8"/>
      <c r="C25" s="8"/>
      <c r="D25" s="145"/>
    </row>
    <row r="26" spans="1:4" ht="18.75" customHeight="1">
      <c r="A26" s="12" t="s">
        <v>181</v>
      </c>
      <c r="B26" s="8"/>
      <c r="C26" s="8"/>
      <c r="D26" s="145"/>
    </row>
    <row r="27" spans="1:4" ht="18.75" customHeight="1">
      <c r="A27" s="12" t="s">
        <v>182</v>
      </c>
      <c r="B27" s="8"/>
      <c r="C27" s="8"/>
      <c r="D27" s="145"/>
    </row>
    <row r="28" spans="1:4" ht="18.75" customHeight="1">
      <c r="A28" s="7" t="s">
        <v>186</v>
      </c>
      <c r="B28" s="8"/>
      <c r="C28" s="8"/>
      <c r="D28" s="145"/>
    </row>
    <row r="29" spans="1:4" ht="18.75" customHeight="1">
      <c r="A29" s="7" t="s">
        <v>187</v>
      </c>
      <c r="B29" s="8"/>
      <c r="C29" s="8"/>
      <c r="D29" s="145"/>
    </row>
    <row r="30" spans="1:4" ht="18.75" customHeight="1">
      <c r="A30" s="7" t="s">
        <v>188</v>
      </c>
      <c r="B30" s="8"/>
      <c r="C30" s="8"/>
      <c r="D30" s="145"/>
    </row>
    <row r="31" spans="1:4" ht="18.75" customHeight="1">
      <c r="A31" s="7" t="s">
        <v>189</v>
      </c>
      <c r="B31" s="8"/>
      <c r="C31" s="8"/>
      <c r="D31" s="145"/>
    </row>
    <row r="32" spans="1:4" ht="18.75" customHeight="1">
      <c r="A32" s="7" t="s">
        <v>190</v>
      </c>
      <c r="B32" s="8"/>
      <c r="C32" s="8"/>
      <c r="D32" s="145"/>
    </row>
    <row r="33" spans="1:4" ht="18.75" customHeight="1">
      <c r="A33" s="7" t="s">
        <v>94</v>
      </c>
      <c r="B33" s="8">
        <f>SUM(B6,B13,B21)</f>
        <v>6880</v>
      </c>
      <c r="C33" s="20">
        <f>SUM(C21,C13,C6)</f>
        <v>7036</v>
      </c>
      <c r="D33" s="144">
        <f>C33/B33*100</f>
        <v>102.26744186046513</v>
      </c>
    </row>
    <row r="34" spans="1:4" ht="18.75" customHeight="1">
      <c r="A34" s="7" t="s">
        <v>191</v>
      </c>
      <c r="B34" s="8">
        <v>2755</v>
      </c>
      <c r="C34" s="8">
        <v>2756</v>
      </c>
      <c r="D34" s="145">
        <f>C34/B34*100</f>
        <v>100.03629764065336</v>
      </c>
    </row>
    <row r="35" spans="1:5" ht="18.75" customHeight="1">
      <c r="A35" s="153" t="s">
        <v>104</v>
      </c>
      <c r="B35" s="22">
        <f>SUM(B33:B34)</f>
        <v>9635</v>
      </c>
      <c r="C35" s="22">
        <f>SUM(C33:C34)</f>
        <v>9792</v>
      </c>
      <c r="D35" s="146">
        <f>C35/B35*100</f>
        <v>101.62947586922677</v>
      </c>
      <c r="E35" s="1"/>
    </row>
    <row r="36" ht="14.25">
      <c r="B36" s="1"/>
    </row>
  </sheetData>
  <sheetProtection/>
  <mergeCells count="1">
    <mergeCell ref="A1:D1"/>
  </mergeCells>
  <printOptions horizontalCentered="1"/>
  <pageMargins left="0.8263888888888888" right="0.8972222222222223" top="0.7513888888888889" bottom="0.7513888888888889" header="0.2986111111111111" footer="0.2986111111111111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41.875" style="0" customWidth="1"/>
    <col min="2" max="2" width="13.75390625" style="0" customWidth="1"/>
    <col min="3" max="3" width="14.125" style="0" customWidth="1"/>
    <col min="4" max="4" width="13.375" style="0" customWidth="1"/>
  </cols>
  <sheetData>
    <row r="1" spans="1:4" ht="37.5" customHeight="1">
      <c r="A1" s="416" t="s">
        <v>192</v>
      </c>
      <c r="B1" s="416"/>
      <c r="C1" s="416"/>
      <c r="D1" s="416"/>
    </row>
    <row r="3" spans="1:4" ht="13.5">
      <c r="A3" t="s">
        <v>1251</v>
      </c>
      <c r="B3" s="52"/>
      <c r="C3" s="52"/>
      <c r="D3" s="36" t="s">
        <v>3</v>
      </c>
    </row>
    <row r="4" spans="1:4" ht="39" customHeight="1">
      <c r="A4" s="3" t="s">
        <v>4</v>
      </c>
      <c r="B4" s="4" t="s">
        <v>173</v>
      </c>
      <c r="C4" s="4" t="s">
        <v>174</v>
      </c>
      <c r="D4" s="142" t="s">
        <v>156</v>
      </c>
    </row>
    <row r="5" spans="1:4" ht="27" customHeight="1">
      <c r="A5" s="7" t="s">
        <v>193</v>
      </c>
      <c r="B5" s="8"/>
      <c r="C5" s="8"/>
      <c r="D5" s="143"/>
    </row>
    <row r="6" spans="1:4" ht="27" customHeight="1">
      <c r="A6" s="7" t="s">
        <v>194</v>
      </c>
      <c r="B6" s="10">
        <f>SUM(B7:B9)</f>
        <v>982</v>
      </c>
      <c r="C6" s="10">
        <f>SUM(C7:C9)</f>
        <v>1067</v>
      </c>
      <c r="D6" s="144">
        <f>C6/B6*100</f>
        <v>108.65580448065172</v>
      </c>
    </row>
    <row r="7" spans="1:4" ht="27" customHeight="1">
      <c r="A7" s="12" t="s">
        <v>195</v>
      </c>
      <c r="B7" s="8">
        <v>980</v>
      </c>
      <c r="C7" s="13">
        <v>1066</v>
      </c>
      <c r="D7" s="145">
        <f>C7/B7*100</f>
        <v>108.77551020408163</v>
      </c>
    </row>
    <row r="8" spans="1:4" ht="27" customHeight="1">
      <c r="A8" s="12" t="s">
        <v>196</v>
      </c>
      <c r="B8" s="8"/>
      <c r="C8" s="13"/>
      <c r="D8" s="145"/>
    </row>
    <row r="9" spans="1:4" ht="27" customHeight="1">
      <c r="A9" s="12" t="s">
        <v>197</v>
      </c>
      <c r="B9" s="8">
        <v>2</v>
      </c>
      <c r="C9" s="13">
        <v>1</v>
      </c>
      <c r="D9" s="145">
        <f>C9/B9*100</f>
        <v>50</v>
      </c>
    </row>
    <row r="10" spans="1:4" ht="27" customHeight="1">
      <c r="A10" s="7" t="s">
        <v>198</v>
      </c>
      <c r="B10" s="10">
        <f>SUM(B11:B13)</f>
        <v>5659</v>
      </c>
      <c r="C10" s="10">
        <f>SUM(C11:C13)</f>
        <v>5508</v>
      </c>
      <c r="D10" s="144">
        <f>C10/B10*100</f>
        <v>97.33168404311716</v>
      </c>
    </row>
    <row r="11" spans="1:4" ht="27" customHeight="1">
      <c r="A11" s="12" t="s">
        <v>195</v>
      </c>
      <c r="B11" s="8">
        <v>5658</v>
      </c>
      <c r="C11" s="13">
        <v>5503</v>
      </c>
      <c r="D11" s="145">
        <f>C11/B11*100</f>
        <v>97.2605160834217</v>
      </c>
    </row>
    <row r="12" spans="1:4" ht="27" customHeight="1">
      <c r="A12" s="12" t="s">
        <v>196</v>
      </c>
      <c r="B12" s="8"/>
      <c r="C12" s="13"/>
      <c r="D12" s="145"/>
    </row>
    <row r="13" spans="1:4" ht="27" customHeight="1">
      <c r="A13" s="12" t="s">
        <v>197</v>
      </c>
      <c r="B13" s="8">
        <v>1</v>
      </c>
      <c r="C13" s="13">
        <v>5</v>
      </c>
      <c r="D13" s="145"/>
    </row>
    <row r="14" spans="1:4" ht="27" customHeight="1">
      <c r="A14" s="7" t="s">
        <v>199</v>
      </c>
      <c r="B14" s="8"/>
      <c r="C14" s="13"/>
      <c r="D14" s="145"/>
    </row>
    <row r="15" spans="1:4" ht="27" customHeight="1">
      <c r="A15" s="7" t="s">
        <v>200</v>
      </c>
      <c r="B15" s="10"/>
      <c r="C15" s="10"/>
      <c r="D15" s="144"/>
    </row>
    <row r="16" spans="1:4" ht="27" customHeight="1">
      <c r="A16" s="12" t="s">
        <v>195</v>
      </c>
      <c r="B16" s="8"/>
      <c r="C16" s="13"/>
      <c r="D16" s="145"/>
    </row>
    <row r="17" spans="1:4" ht="27" customHeight="1">
      <c r="A17" s="12" t="s">
        <v>196</v>
      </c>
      <c r="B17" s="8"/>
      <c r="C17" s="13"/>
      <c r="D17" s="145"/>
    </row>
    <row r="18" spans="1:4" ht="27" customHeight="1">
      <c r="A18" s="12" t="s">
        <v>197</v>
      </c>
      <c r="B18" s="8"/>
      <c r="C18" s="13"/>
      <c r="D18" s="145"/>
    </row>
    <row r="19" spans="1:4" ht="27" customHeight="1">
      <c r="A19" s="7" t="s">
        <v>201</v>
      </c>
      <c r="B19" s="8"/>
      <c r="C19" s="13"/>
      <c r="D19" s="145"/>
    </row>
    <row r="20" spans="1:4" ht="27" customHeight="1">
      <c r="A20" s="7" t="s">
        <v>202</v>
      </c>
      <c r="B20" s="8"/>
      <c r="C20" s="13"/>
      <c r="D20" s="145"/>
    </row>
    <row r="21" spans="1:4" ht="27" customHeight="1">
      <c r="A21" s="7" t="s">
        <v>203</v>
      </c>
      <c r="B21" s="8"/>
      <c r="C21" s="13"/>
      <c r="D21" s="145"/>
    </row>
    <row r="22" spans="1:4" ht="27" customHeight="1">
      <c r="A22" s="7" t="s">
        <v>204</v>
      </c>
      <c r="B22" s="8"/>
      <c r="C22" s="13"/>
      <c r="D22" s="145"/>
    </row>
    <row r="23" spans="1:4" ht="27" customHeight="1">
      <c r="A23" s="7" t="s">
        <v>205</v>
      </c>
      <c r="B23" s="8"/>
      <c r="C23" s="13"/>
      <c r="D23" s="145"/>
    </row>
    <row r="24" spans="1:4" ht="27" customHeight="1">
      <c r="A24" s="7"/>
      <c r="B24" s="8"/>
      <c r="C24" s="13"/>
      <c r="D24" s="145"/>
    </row>
    <row r="25" spans="1:4" ht="27" customHeight="1">
      <c r="A25" s="14" t="s">
        <v>72</v>
      </c>
      <c r="B25" s="10">
        <f>SUM(B6,B10,B15)</f>
        <v>6641</v>
      </c>
      <c r="C25" s="10">
        <f>SUM(C6,C10,C15)</f>
        <v>6575</v>
      </c>
      <c r="D25" s="144">
        <f>C25/B25*100</f>
        <v>99.00617376901069</v>
      </c>
    </row>
    <row r="26" spans="1:4" ht="27" customHeight="1">
      <c r="A26" s="7" t="s">
        <v>206</v>
      </c>
      <c r="B26" s="8">
        <v>2994</v>
      </c>
      <c r="C26" s="13">
        <v>3217</v>
      </c>
      <c r="D26" s="145">
        <f>C26/B26*100</f>
        <v>107.44822979291916</v>
      </c>
    </row>
    <row r="27" spans="1:4" ht="27" customHeight="1">
      <c r="A27" s="15" t="s">
        <v>151</v>
      </c>
      <c r="B27" s="16">
        <f>SUM(B25:B26)</f>
        <v>9635</v>
      </c>
      <c r="C27" s="16">
        <f>SUM(C25:C26)</f>
        <v>9792</v>
      </c>
      <c r="D27" s="146">
        <f>C27/B27*100</f>
        <v>101.62947586922677</v>
      </c>
    </row>
  </sheetData>
  <sheetProtection/>
  <mergeCells count="1">
    <mergeCell ref="A1:D1"/>
  </mergeCells>
  <printOptions horizontalCentered="1"/>
  <pageMargins left="0.9048611111111111" right="0.8972222222222223" top="0.7513888888888889" bottom="0.7513888888888889" header="0.2986111111111111" footer="0.2986111111111111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D35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50.25390625" style="0" customWidth="1"/>
    <col min="2" max="2" width="12.875" style="0" customWidth="1"/>
    <col min="3" max="3" width="13.125" style="0" customWidth="1"/>
    <col min="4" max="4" width="12.125" style="0" customWidth="1"/>
  </cols>
  <sheetData>
    <row r="1" spans="1:4" ht="37.5" customHeight="1">
      <c r="A1" s="416" t="s">
        <v>918</v>
      </c>
      <c r="B1" s="416"/>
      <c r="C1" s="416"/>
      <c r="D1" s="416"/>
    </row>
    <row r="3" spans="1:4" ht="14.25">
      <c r="A3" s="18" t="s">
        <v>1252</v>
      </c>
      <c r="B3" s="19"/>
      <c r="C3" s="18"/>
      <c r="D3" s="19" t="s">
        <v>3</v>
      </c>
    </row>
    <row r="4" spans="1:4" ht="60" customHeight="1">
      <c r="A4" s="3" t="s">
        <v>4</v>
      </c>
      <c r="B4" s="4" t="s">
        <v>920</v>
      </c>
      <c r="C4" s="5" t="s">
        <v>921</v>
      </c>
      <c r="D4" s="6" t="s">
        <v>922</v>
      </c>
    </row>
    <row r="5" spans="1:4" ht="17.25" customHeight="1">
      <c r="A5" s="7" t="s">
        <v>175</v>
      </c>
      <c r="B5" s="5"/>
      <c r="C5" s="8"/>
      <c r="D5" s="9"/>
    </row>
    <row r="6" spans="1:4" ht="17.25" customHeight="1">
      <c r="A6" s="7" t="s">
        <v>176</v>
      </c>
      <c r="B6" s="20">
        <f>SUM(B7:B12)</f>
        <v>1459</v>
      </c>
      <c r="C6" s="20">
        <f>SUM(C7:C12)</f>
        <v>1507</v>
      </c>
      <c r="D6" s="11">
        <f>(C6/B6-1)*100</f>
        <v>3.2899246058944565</v>
      </c>
    </row>
    <row r="7" spans="1:4" ht="17.25" customHeight="1">
      <c r="A7" s="21" t="s">
        <v>177</v>
      </c>
      <c r="B7" s="8">
        <v>296</v>
      </c>
      <c r="C7" s="8">
        <v>297</v>
      </c>
      <c r="D7" s="11">
        <f>(C7/B7-1)*100</f>
        <v>0.33783783783782884</v>
      </c>
    </row>
    <row r="8" spans="1:4" ht="17.25" customHeight="1">
      <c r="A8" s="21" t="s">
        <v>178</v>
      </c>
      <c r="B8" s="8">
        <v>29</v>
      </c>
      <c r="C8" s="8">
        <v>33</v>
      </c>
      <c r="D8" s="11">
        <f>(C8/B8-1)*100</f>
        <v>13.793103448275868</v>
      </c>
    </row>
    <row r="9" spans="1:4" ht="17.25" customHeight="1">
      <c r="A9" s="21" t="s">
        <v>179</v>
      </c>
      <c r="B9" s="8">
        <v>1084</v>
      </c>
      <c r="C9" s="8">
        <v>1125</v>
      </c>
      <c r="D9" s="11">
        <f>(C9/B9-1)*100</f>
        <v>3.7822878228782386</v>
      </c>
    </row>
    <row r="10" spans="1:4" ht="17.25" customHeight="1">
      <c r="A10" s="21" t="s">
        <v>180</v>
      </c>
      <c r="B10" s="8">
        <v>49</v>
      </c>
      <c r="C10" s="8">
        <v>50</v>
      </c>
      <c r="D10" s="11">
        <f>(C10/B10-1)*100</f>
        <v>2.0408163265306145</v>
      </c>
    </row>
    <row r="11" spans="1:4" ht="17.25" customHeight="1">
      <c r="A11" s="21" t="s">
        <v>181</v>
      </c>
      <c r="B11" s="8"/>
      <c r="C11" s="8"/>
      <c r="D11" s="11"/>
    </row>
    <row r="12" spans="1:4" ht="17.25" customHeight="1">
      <c r="A12" s="21" t="s">
        <v>182</v>
      </c>
      <c r="B12" s="8">
        <v>1</v>
      </c>
      <c r="C12" s="8">
        <v>2</v>
      </c>
      <c r="D12" s="11"/>
    </row>
    <row r="13" spans="1:4" ht="17.25" customHeight="1">
      <c r="A13" s="7" t="s">
        <v>183</v>
      </c>
      <c r="B13" s="20">
        <f>SUM(B14:B19)</f>
        <v>5577</v>
      </c>
      <c r="C13" s="8">
        <f>SUM(C14:C19)</f>
        <v>5751</v>
      </c>
      <c r="D13" s="11">
        <f>(C13/B13-1)*100</f>
        <v>3.119956966110804</v>
      </c>
    </row>
    <row r="14" spans="1:4" ht="17.25" customHeight="1">
      <c r="A14" s="21" t="s">
        <v>177</v>
      </c>
      <c r="B14" s="8">
        <v>3465</v>
      </c>
      <c r="C14" s="8">
        <v>3492</v>
      </c>
      <c r="D14" s="11">
        <f>(C14/B14-1)*100</f>
        <v>0.7792207792207684</v>
      </c>
    </row>
    <row r="15" spans="1:4" ht="17.25" customHeight="1">
      <c r="A15" s="21" t="s">
        <v>178</v>
      </c>
      <c r="B15" s="8">
        <v>4</v>
      </c>
      <c r="C15" s="8">
        <v>4</v>
      </c>
      <c r="D15" s="11">
        <v>0</v>
      </c>
    </row>
    <row r="16" spans="1:4" ht="17.25" customHeight="1">
      <c r="A16" s="21" t="s">
        <v>179</v>
      </c>
      <c r="B16" s="8">
        <v>1863</v>
      </c>
      <c r="C16" s="8">
        <v>2010</v>
      </c>
      <c r="D16" s="11">
        <f>(C16/B16-1)*100</f>
        <v>7.890499194847012</v>
      </c>
    </row>
    <row r="17" spans="1:4" ht="17.25" customHeight="1">
      <c r="A17" s="21" t="s">
        <v>180</v>
      </c>
      <c r="B17" s="8"/>
      <c r="C17" s="8"/>
      <c r="D17" s="11"/>
    </row>
    <row r="18" spans="1:4" ht="17.25" customHeight="1">
      <c r="A18" s="21" t="s">
        <v>181</v>
      </c>
      <c r="B18" s="8"/>
      <c r="C18" s="8"/>
      <c r="D18" s="11"/>
    </row>
    <row r="19" spans="1:4" ht="17.25" customHeight="1">
      <c r="A19" s="21" t="s">
        <v>182</v>
      </c>
      <c r="B19" s="8">
        <v>245</v>
      </c>
      <c r="C19" s="8">
        <v>245</v>
      </c>
      <c r="D19" s="11"/>
    </row>
    <row r="20" spans="1:4" ht="17.25" customHeight="1">
      <c r="A20" s="7" t="s">
        <v>184</v>
      </c>
      <c r="B20" s="8"/>
      <c r="C20" s="8"/>
      <c r="D20" s="11"/>
    </row>
    <row r="21" spans="1:4" ht="17.25" customHeight="1">
      <c r="A21" s="7" t="s">
        <v>185</v>
      </c>
      <c r="B21" s="20"/>
      <c r="C21" s="20">
        <f>SUM(C22:C27)</f>
        <v>0</v>
      </c>
      <c r="D21" s="11"/>
    </row>
    <row r="22" spans="1:4" ht="17.25" customHeight="1">
      <c r="A22" s="21" t="s">
        <v>177</v>
      </c>
      <c r="B22" s="8"/>
      <c r="C22" s="8"/>
      <c r="D22" s="11"/>
    </row>
    <row r="23" spans="1:4" ht="17.25" customHeight="1">
      <c r="A23" s="21" t="s">
        <v>178</v>
      </c>
      <c r="B23" s="8"/>
      <c r="C23" s="8"/>
      <c r="D23" s="11">
        <v>0</v>
      </c>
    </row>
    <row r="24" spans="1:4" ht="17.25" customHeight="1">
      <c r="A24" s="21" t="s">
        <v>179</v>
      </c>
      <c r="B24" s="8"/>
      <c r="C24" s="8"/>
      <c r="D24" s="11"/>
    </row>
    <row r="25" spans="1:4" ht="17.25" customHeight="1">
      <c r="A25" s="21" t="s">
        <v>180</v>
      </c>
      <c r="B25" s="8"/>
      <c r="C25" s="8"/>
      <c r="D25" s="11"/>
    </row>
    <row r="26" spans="1:4" ht="17.25" customHeight="1">
      <c r="A26" s="21" t="s">
        <v>181</v>
      </c>
      <c r="B26" s="8"/>
      <c r="C26" s="8"/>
      <c r="D26" s="11"/>
    </row>
    <row r="27" spans="1:4" ht="17.25" customHeight="1">
      <c r="A27" s="21" t="s">
        <v>182</v>
      </c>
      <c r="B27" s="8"/>
      <c r="C27" s="8"/>
      <c r="D27" s="11">
        <v>0</v>
      </c>
    </row>
    <row r="28" spans="1:4" ht="19.5" customHeight="1">
      <c r="A28" s="7" t="s">
        <v>186</v>
      </c>
      <c r="B28" s="8"/>
      <c r="C28" s="8"/>
      <c r="D28" s="9"/>
    </row>
    <row r="29" spans="1:4" ht="19.5" customHeight="1">
      <c r="A29" s="7" t="s">
        <v>187</v>
      </c>
      <c r="B29" s="8"/>
      <c r="C29" s="8"/>
      <c r="D29" s="9"/>
    </row>
    <row r="30" spans="1:4" ht="19.5" customHeight="1">
      <c r="A30" s="7" t="s">
        <v>188</v>
      </c>
      <c r="B30" s="8"/>
      <c r="C30" s="8"/>
      <c r="D30" s="9"/>
    </row>
    <row r="31" spans="1:4" ht="19.5" customHeight="1">
      <c r="A31" s="7" t="s">
        <v>189</v>
      </c>
      <c r="B31" s="8"/>
      <c r="C31" s="8"/>
      <c r="D31" s="9"/>
    </row>
    <row r="32" spans="1:4" ht="19.5" customHeight="1">
      <c r="A32" s="7" t="s">
        <v>190</v>
      </c>
      <c r="B32" s="8"/>
      <c r="C32" s="8"/>
      <c r="D32" s="9"/>
    </row>
    <row r="33" spans="1:4" ht="19.5" customHeight="1">
      <c r="A33" s="14" t="s">
        <v>94</v>
      </c>
      <c r="B33" s="20">
        <f>SUM(B21,B13,B6)</f>
        <v>7036</v>
      </c>
      <c r="C33" s="8">
        <f>SUM(C6,C13,C21)</f>
        <v>7258</v>
      </c>
      <c r="D33" s="11">
        <f>(C33/B33-1)*100</f>
        <v>3.1552018192154696</v>
      </c>
    </row>
    <row r="34" spans="1:4" ht="19.5" customHeight="1">
      <c r="A34" s="7" t="s">
        <v>191</v>
      </c>
      <c r="B34" s="8">
        <v>2756</v>
      </c>
      <c r="C34" s="8">
        <v>3217</v>
      </c>
      <c r="D34" s="11">
        <f>(C34/B34-1)*100</f>
        <v>16.727140783744552</v>
      </c>
    </row>
    <row r="35" spans="1:4" ht="19.5" customHeight="1">
      <c r="A35" s="15" t="s">
        <v>104</v>
      </c>
      <c r="B35" s="22">
        <f>SUM(B33:B34)</f>
        <v>9792</v>
      </c>
      <c r="C35" s="22">
        <f>SUM(C33:C34)</f>
        <v>10475</v>
      </c>
      <c r="D35" s="17">
        <v>-40.11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9.50390625" style="0" customWidth="1"/>
    <col min="2" max="2" width="12.875" style="0" customWidth="1"/>
    <col min="3" max="3" width="13.125" style="0" customWidth="1"/>
    <col min="4" max="4" width="12.125" style="0" customWidth="1"/>
  </cols>
  <sheetData>
    <row r="1" spans="1:4" ht="37.5" customHeight="1">
      <c r="A1" s="446" t="s">
        <v>923</v>
      </c>
      <c r="B1" s="446"/>
      <c r="C1" s="446"/>
      <c r="D1" s="446"/>
    </row>
    <row r="3" spans="1:4" ht="14.25">
      <c r="A3" s="1" t="s">
        <v>1253</v>
      </c>
      <c r="B3" s="2"/>
      <c r="C3" s="1"/>
      <c r="D3" s="2" t="s">
        <v>3</v>
      </c>
    </row>
    <row r="4" spans="1:4" ht="39" customHeight="1">
      <c r="A4" s="3" t="s">
        <v>4</v>
      </c>
      <c r="B4" s="4" t="s">
        <v>920</v>
      </c>
      <c r="C4" s="5" t="s">
        <v>921</v>
      </c>
      <c r="D4" s="6" t="s">
        <v>922</v>
      </c>
    </row>
    <row r="5" spans="1:4" ht="21.75" customHeight="1">
      <c r="A5" s="7" t="s">
        <v>193</v>
      </c>
      <c r="B5" s="8"/>
      <c r="C5" s="8"/>
      <c r="D5" s="9"/>
    </row>
    <row r="6" spans="1:4" ht="21.75" customHeight="1">
      <c r="A6" s="7" t="s">
        <v>194</v>
      </c>
      <c r="B6" s="10">
        <f>SUM(B7:B9)</f>
        <v>1067</v>
      </c>
      <c r="C6" s="10">
        <f>SUM(C7:C9)</f>
        <v>1104</v>
      </c>
      <c r="D6" s="11">
        <f>(C6/B6-1)*100</f>
        <v>3.4676663542642983</v>
      </c>
    </row>
    <row r="7" spans="1:4" ht="21.75" customHeight="1">
      <c r="A7" s="12" t="s">
        <v>195</v>
      </c>
      <c r="B7" s="13">
        <v>1066</v>
      </c>
      <c r="C7" s="13">
        <v>1103</v>
      </c>
      <c r="D7" s="11">
        <f>(C7/B7-1)*100</f>
        <v>3.470919324577859</v>
      </c>
    </row>
    <row r="8" spans="1:4" ht="21.75" customHeight="1">
      <c r="A8" s="12" t="s">
        <v>196</v>
      </c>
      <c r="B8" s="13"/>
      <c r="C8" s="13"/>
      <c r="D8" s="11"/>
    </row>
    <row r="9" spans="1:4" ht="21.75" customHeight="1">
      <c r="A9" s="12" t="s">
        <v>197</v>
      </c>
      <c r="B9" s="13">
        <v>1</v>
      </c>
      <c r="C9" s="13">
        <v>1</v>
      </c>
      <c r="D9" s="11">
        <f>(C9/B9-1)*100</f>
        <v>0</v>
      </c>
    </row>
    <row r="10" spans="1:4" ht="21.75" customHeight="1">
      <c r="A10" s="7" t="s">
        <v>198</v>
      </c>
      <c r="B10" s="10">
        <f>SUM(B11:B13)</f>
        <v>5508</v>
      </c>
      <c r="C10" s="10">
        <f>SUM(C11:C13)</f>
        <v>6034</v>
      </c>
      <c r="D10" s="11">
        <f>(C10/B10-1)*100</f>
        <v>9.549745824255629</v>
      </c>
    </row>
    <row r="11" spans="1:4" ht="21.75" customHeight="1">
      <c r="A11" s="12" t="s">
        <v>195</v>
      </c>
      <c r="B11" s="13">
        <v>5503</v>
      </c>
      <c r="C11" s="8">
        <v>6028</v>
      </c>
      <c r="D11" s="11">
        <f>(C11/B11-1)*100</f>
        <v>9.540250772306024</v>
      </c>
    </row>
    <row r="12" spans="1:4" ht="21.75" customHeight="1">
      <c r="A12" s="12" t="s">
        <v>196</v>
      </c>
      <c r="B12" s="13"/>
      <c r="C12" s="8"/>
      <c r="D12" s="11"/>
    </row>
    <row r="13" spans="1:4" ht="21.75" customHeight="1">
      <c r="A13" s="12" t="s">
        <v>197</v>
      </c>
      <c r="B13" s="13">
        <v>5</v>
      </c>
      <c r="C13" s="8">
        <v>6</v>
      </c>
      <c r="D13" s="11">
        <f>(C13/B13-1)*100</f>
        <v>19.999999999999996</v>
      </c>
    </row>
    <row r="14" spans="1:4" ht="21.75" customHeight="1">
      <c r="A14" s="7" t="s">
        <v>199</v>
      </c>
      <c r="B14" s="13"/>
      <c r="C14" s="8"/>
      <c r="D14" s="11"/>
    </row>
    <row r="15" spans="1:4" ht="21.75" customHeight="1">
      <c r="A15" s="7" t="s">
        <v>200</v>
      </c>
      <c r="B15" s="10"/>
      <c r="C15" s="10"/>
      <c r="D15" s="11"/>
    </row>
    <row r="16" spans="1:4" ht="21.75" customHeight="1">
      <c r="A16" s="12" t="s">
        <v>195</v>
      </c>
      <c r="B16" s="13"/>
      <c r="C16" s="8"/>
      <c r="D16" s="11"/>
    </row>
    <row r="17" spans="1:4" ht="21.75" customHeight="1">
      <c r="A17" s="12" t="s">
        <v>196</v>
      </c>
      <c r="B17" s="13"/>
      <c r="C17" s="8"/>
      <c r="D17" s="11"/>
    </row>
    <row r="18" spans="1:4" ht="21.75" customHeight="1">
      <c r="A18" s="12" t="s">
        <v>197</v>
      </c>
      <c r="B18" s="13"/>
      <c r="C18" s="8"/>
      <c r="D18" s="11"/>
    </row>
    <row r="19" spans="1:4" ht="21.75" customHeight="1">
      <c r="A19" s="7" t="s">
        <v>201</v>
      </c>
      <c r="B19" s="13"/>
      <c r="C19" s="8"/>
      <c r="D19" s="9"/>
    </row>
    <row r="20" spans="1:4" ht="21.75" customHeight="1">
      <c r="A20" s="7" t="s">
        <v>202</v>
      </c>
      <c r="B20" s="13"/>
      <c r="C20" s="8"/>
      <c r="D20" s="9"/>
    </row>
    <row r="21" spans="1:4" ht="21.75" customHeight="1">
      <c r="A21" s="7" t="s">
        <v>203</v>
      </c>
      <c r="B21" s="13"/>
      <c r="C21" s="8"/>
      <c r="D21" s="9"/>
    </row>
    <row r="22" spans="1:4" ht="21.75" customHeight="1">
      <c r="A22" s="7" t="s">
        <v>204</v>
      </c>
      <c r="B22" s="13"/>
      <c r="C22" s="8"/>
      <c r="D22" s="9"/>
    </row>
    <row r="23" spans="1:4" ht="21.75" customHeight="1">
      <c r="A23" s="7" t="s">
        <v>205</v>
      </c>
      <c r="B23" s="13"/>
      <c r="C23" s="8"/>
      <c r="D23" s="9"/>
    </row>
    <row r="24" spans="1:4" ht="21.75" customHeight="1">
      <c r="A24" s="7"/>
      <c r="B24" s="13"/>
      <c r="C24" s="8"/>
      <c r="D24" s="9"/>
    </row>
    <row r="25" spans="1:4" ht="21.75" customHeight="1">
      <c r="A25" s="14" t="s">
        <v>72</v>
      </c>
      <c r="B25" s="10">
        <f>SUM(B6,B10,B15)</f>
        <v>6575</v>
      </c>
      <c r="C25" s="10">
        <f>SUM(C6,C10,C15)</f>
        <v>7138</v>
      </c>
      <c r="D25" s="11">
        <v>-52.25</v>
      </c>
    </row>
    <row r="26" spans="1:4" ht="21.75" customHeight="1">
      <c r="A26" s="7" t="s">
        <v>206</v>
      </c>
      <c r="B26" s="13">
        <v>3217</v>
      </c>
      <c r="C26" s="8">
        <v>3337</v>
      </c>
      <c r="D26" s="11">
        <f>(C26/B26-1)*100</f>
        <v>3.730183400683873</v>
      </c>
    </row>
    <row r="27" spans="1:4" ht="21.75" customHeight="1">
      <c r="A27" s="15" t="s">
        <v>151</v>
      </c>
      <c r="B27" s="16">
        <f>SUM(B25:B26)</f>
        <v>9792</v>
      </c>
      <c r="C27" s="16">
        <f>SUM(C25:C26)</f>
        <v>10475</v>
      </c>
      <c r="D27" s="17">
        <v>-40.11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34.375" style="111" customWidth="1"/>
    <col min="2" max="2" width="9.25390625" style="111" customWidth="1"/>
    <col min="3" max="3" width="8.75390625" style="111" customWidth="1"/>
    <col min="4" max="4" width="8.875" style="111" customWidth="1"/>
    <col min="5" max="6" width="10.375" style="111" customWidth="1"/>
    <col min="7" max="16384" width="9.00390625" style="111" customWidth="1"/>
  </cols>
  <sheetData>
    <row r="1" spans="1:6" s="130" customFormat="1" ht="27">
      <c r="A1" s="390" t="s">
        <v>986</v>
      </c>
      <c r="B1" s="378"/>
      <c r="C1" s="378"/>
      <c r="D1" s="378"/>
      <c r="E1" s="378"/>
      <c r="F1" s="378"/>
    </row>
    <row r="2" spans="1:6" ht="19.5" customHeight="1" thickBot="1">
      <c r="A2" s="239" t="s">
        <v>985</v>
      </c>
      <c r="B2" s="97"/>
      <c r="C2" s="97"/>
      <c r="D2" s="97"/>
      <c r="E2" s="379" t="s">
        <v>3</v>
      </c>
      <c r="F2" s="379"/>
    </row>
    <row r="3" spans="1:6" ht="45.75" customHeight="1">
      <c r="A3" s="54" t="s">
        <v>4</v>
      </c>
      <c r="B3" s="208" t="s">
        <v>5</v>
      </c>
      <c r="C3" s="163" t="s">
        <v>6</v>
      </c>
      <c r="D3" s="55" t="s">
        <v>7</v>
      </c>
      <c r="E3" s="55" t="s">
        <v>8</v>
      </c>
      <c r="F3" s="56" t="s">
        <v>9</v>
      </c>
    </row>
    <row r="4" spans="1:6" ht="41.25" customHeight="1">
      <c r="A4" s="209" t="s">
        <v>10</v>
      </c>
      <c r="B4" s="210">
        <f>SUM(B5,B22)</f>
        <v>3311</v>
      </c>
      <c r="C4" s="210">
        <f>SUM(C5,C22)</f>
        <v>3000</v>
      </c>
      <c r="D4" s="210">
        <f>SUM(D5,D22)</f>
        <v>3002</v>
      </c>
      <c r="E4" s="211">
        <f>D4/C4*100</f>
        <v>100.06666666666666</v>
      </c>
      <c r="F4" s="212">
        <f>(D4/B4-1)*100</f>
        <v>-9.332527937179103</v>
      </c>
    </row>
    <row r="5" spans="1:6" ht="20.25" customHeight="1">
      <c r="A5" s="66" t="s">
        <v>11</v>
      </c>
      <c r="B5" s="213">
        <f>SUM(B6:B21)</f>
        <v>2309</v>
      </c>
      <c r="C5" s="213">
        <f>SUM(C6:C21)</f>
        <v>2100</v>
      </c>
      <c r="D5" s="213">
        <f>SUM(D6:D21)</f>
        <v>2037</v>
      </c>
      <c r="E5" s="211">
        <f aca="true" t="shared" si="0" ref="E5:E33">D5/C5*100</f>
        <v>97</v>
      </c>
      <c r="F5" s="212">
        <f>(D5/B5-1)*100</f>
        <v>-11.779991338241658</v>
      </c>
    </row>
    <row r="6" spans="1:6" ht="20.25" customHeight="1">
      <c r="A6" s="136" t="s">
        <v>12</v>
      </c>
      <c r="B6" s="214">
        <v>571</v>
      </c>
      <c r="C6" s="61">
        <v>823</v>
      </c>
      <c r="D6" s="214">
        <v>537</v>
      </c>
      <c r="E6" s="211">
        <f t="shared" si="0"/>
        <v>65.24908869987848</v>
      </c>
      <c r="F6" s="215">
        <f>(D6/B6-1)*100</f>
        <v>-5.954465849387036</v>
      </c>
    </row>
    <row r="7" spans="1:6" ht="20.25" customHeight="1">
      <c r="A7" s="136" t="s">
        <v>13</v>
      </c>
      <c r="B7" s="214">
        <v>47</v>
      </c>
      <c r="C7" s="61">
        <v>60</v>
      </c>
      <c r="D7" s="214">
        <v>36</v>
      </c>
      <c r="E7" s="211">
        <f t="shared" si="0"/>
        <v>60</v>
      </c>
      <c r="F7" s="215">
        <f>(D7/B7-1)*100</f>
        <v>-23.404255319148938</v>
      </c>
    </row>
    <row r="8" spans="1:6" ht="20.25" customHeight="1">
      <c r="A8" s="136" t="s">
        <v>14</v>
      </c>
      <c r="B8" s="214"/>
      <c r="C8" s="61"/>
      <c r="D8" s="214"/>
      <c r="E8" s="211"/>
      <c r="F8" s="215"/>
    </row>
    <row r="9" spans="1:6" ht="20.25" customHeight="1">
      <c r="A9" s="136" t="s">
        <v>15</v>
      </c>
      <c r="B9" s="214">
        <v>66</v>
      </c>
      <c r="C9" s="61">
        <v>60</v>
      </c>
      <c r="D9" s="214">
        <v>57</v>
      </c>
      <c r="E9" s="211">
        <f t="shared" si="0"/>
        <v>95</v>
      </c>
      <c r="F9" s="215">
        <f aca="true" t="shared" si="1" ref="F9:F14">(D9/B9-1)*100</f>
        <v>-13.636363636363635</v>
      </c>
    </row>
    <row r="10" spans="1:6" ht="20.25" customHeight="1">
      <c r="A10" s="136" t="s">
        <v>16</v>
      </c>
      <c r="B10" s="214">
        <v>83</v>
      </c>
      <c r="C10" s="61">
        <v>210</v>
      </c>
      <c r="D10" s="214">
        <v>100</v>
      </c>
      <c r="E10" s="211">
        <f t="shared" si="0"/>
        <v>47.61904761904761</v>
      </c>
      <c r="F10" s="215">
        <f t="shared" si="1"/>
        <v>20.481927710843383</v>
      </c>
    </row>
    <row r="11" spans="1:6" ht="20.25" customHeight="1">
      <c r="A11" s="136" t="s">
        <v>17</v>
      </c>
      <c r="B11" s="214">
        <v>68</v>
      </c>
      <c r="C11" s="61">
        <v>117</v>
      </c>
      <c r="D11" s="214">
        <v>81</v>
      </c>
      <c r="E11" s="211">
        <f t="shared" si="0"/>
        <v>69.23076923076923</v>
      </c>
      <c r="F11" s="215">
        <f t="shared" si="1"/>
        <v>19.11764705882353</v>
      </c>
    </row>
    <row r="12" spans="1:6" ht="20.25" customHeight="1">
      <c r="A12" s="136" t="s">
        <v>18</v>
      </c>
      <c r="B12" s="214">
        <v>35</v>
      </c>
      <c r="C12" s="61">
        <v>42</v>
      </c>
      <c r="D12" s="214">
        <v>166</v>
      </c>
      <c r="E12" s="211">
        <f t="shared" si="0"/>
        <v>395.23809523809524</v>
      </c>
      <c r="F12" s="215">
        <f t="shared" si="1"/>
        <v>374.2857142857143</v>
      </c>
    </row>
    <row r="13" spans="1:6" ht="20.25" customHeight="1">
      <c r="A13" s="136" t="s">
        <v>19</v>
      </c>
      <c r="B13" s="214">
        <v>19</v>
      </c>
      <c r="C13" s="61">
        <v>20</v>
      </c>
      <c r="D13" s="214">
        <v>21</v>
      </c>
      <c r="E13" s="211">
        <f t="shared" si="0"/>
        <v>105</v>
      </c>
      <c r="F13" s="215">
        <f t="shared" si="1"/>
        <v>10.526315789473696</v>
      </c>
    </row>
    <row r="14" spans="1:6" ht="20.25" customHeight="1">
      <c r="A14" s="136" t="s">
        <v>20</v>
      </c>
      <c r="B14" s="214">
        <v>20</v>
      </c>
      <c r="C14" s="61">
        <v>56</v>
      </c>
      <c r="D14" s="214">
        <v>51</v>
      </c>
      <c r="E14" s="211">
        <f t="shared" si="0"/>
        <v>91.07142857142857</v>
      </c>
      <c r="F14" s="215">
        <f t="shared" si="1"/>
        <v>154.99999999999997</v>
      </c>
    </row>
    <row r="15" spans="1:6" ht="20.25" customHeight="1">
      <c r="A15" s="136" t="s">
        <v>21</v>
      </c>
      <c r="B15" s="214"/>
      <c r="C15" s="61"/>
      <c r="D15" s="214"/>
      <c r="E15" s="211"/>
      <c r="F15" s="215"/>
    </row>
    <row r="16" spans="1:6" ht="20.25" customHeight="1">
      <c r="A16" s="136" t="s">
        <v>22</v>
      </c>
      <c r="B16" s="214">
        <v>86</v>
      </c>
      <c r="C16" s="61">
        <v>100</v>
      </c>
      <c r="D16" s="214">
        <v>92</v>
      </c>
      <c r="E16" s="211">
        <f t="shared" si="0"/>
        <v>92</v>
      </c>
      <c r="F16" s="215">
        <f>(D16/B16-1)*100</f>
        <v>6.976744186046502</v>
      </c>
    </row>
    <row r="17" spans="1:6" ht="20.25" customHeight="1">
      <c r="A17" s="136" t="s">
        <v>23</v>
      </c>
      <c r="B17" s="214">
        <v>1306</v>
      </c>
      <c r="C17" s="61">
        <v>600</v>
      </c>
      <c r="D17" s="214">
        <v>785</v>
      </c>
      <c r="E17" s="211">
        <f t="shared" si="0"/>
        <v>130.83333333333334</v>
      </c>
      <c r="F17" s="215">
        <f>(D17/B17-1)*100</f>
        <v>-39.892802450229716</v>
      </c>
    </row>
    <row r="18" spans="1:6" ht="20.25" customHeight="1">
      <c r="A18" s="136" t="s">
        <v>24</v>
      </c>
      <c r="B18" s="214">
        <v>7</v>
      </c>
      <c r="C18" s="61">
        <v>10</v>
      </c>
      <c r="D18" s="214">
        <v>106</v>
      </c>
      <c r="E18" s="211">
        <f t="shared" si="0"/>
        <v>1060</v>
      </c>
      <c r="F18" s="215">
        <f>(D18/B18-1)*100</f>
        <v>1414.2857142857142</v>
      </c>
    </row>
    <row r="19" spans="1:6" ht="20.25" customHeight="1">
      <c r="A19" s="136" t="s">
        <v>25</v>
      </c>
      <c r="B19" s="214"/>
      <c r="C19" s="61"/>
      <c r="D19" s="214"/>
      <c r="E19" s="211"/>
      <c r="F19" s="215"/>
    </row>
    <row r="20" spans="1:6" ht="20.25" customHeight="1">
      <c r="A20" s="136" t="s">
        <v>26</v>
      </c>
      <c r="B20" s="214">
        <v>1</v>
      </c>
      <c r="C20" s="61">
        <v>2</v>
      </c>
      <c r="D20" s="214">
        <v>2</v>
      </c>
      <c r="E20" s="211">
        <f t="shared" si="0"/>
        <v>100</v>
      </c>
      <c r="F20" s="215"/>
    </row>
    <row r="21" spans="1:6" ht="20.25" customHeight="1">
      <c r="A21" s="136" t="s">
        <v>27</v>
      </c>
      <c r="B21" s="214"/>
      <c r="C21" s="61"/>
      <c r="D21" s="214">
        <v>3</v>
      </c>
      <c r="E21" s="211"/>
      <c r="F21" s="215"/>
    </row>
    <row r="22" spans="1:6" ht="20.25" customHeight="1">
      <c r="A22" s="66" t="s">
        <v>28</v>
      </c>
      <c r="B22" s="213">
        <f>SUM(B23:B29)</f>
        <v>1002</v>
      </c>
      <c r="C22" s="213">
        <f>SUM(C23:C29)</f>
        <v>900</v>
      </c>
      <c r="D22" s="213">
        <f>SUM(D23:D29)</f>
        <v>965</v>
      </c>
      <c r="E22" s="211">
        <f t="shared" si="0"/>
        <v>107.22222222222221</v>
      </c>
      <c r="F22" s="212">
        <f>(D22/B22-1)*100</f>
        <v>-3.6926147704590795</v>
      </c>
    </row>
    <row r="23" spans="1:6" ht="20.25" customHeight="1">
      <c r="A23" s="136" t="s">
        <v>29</v>
      </c>
      <c r="B23" s="214">
        <v>242</v>
      </c>
      <c r="C23" s="61">
        <v>264</v>
      </c>
      <c r="D23" s="214">
        <v>405</v>
      </c>
      <c r="E23" s="211">
        <f t="shared" si="0"/>
        <v>153.4090909090909</v>
      </c>
      <c r="F23" s="215">
        <f>(D23/B23-1)*100</f>
        <v>67.35537190082646</v>
      </c>
    </row>
    <row r="24" spans="1:6" ht="20.25" customHeight="1">
      <c r="A24" s="136" t="s">
        <v>30</v>
      </c>
      <c r="B24" s="214">
        <v>220</v>
      </c>
      <c r="C24" s="61">
        <v>202</v>
      </c>
      <c r="D24" s="214">
        <v>106</v>
      </c>
      <c r="E24" s="211">
        <f t="shared" si="0"/>
        <v>52.475247524752476</v>
      </c>
      <c r="F24" s="215">
        <f>(D24/B24-1)*100</f>
        <v>-51.81818181818182</v>
      </c>
    </row>
    <row r="25" spans="1:6" ht="20.25" customHeight="1">
      <c r="A25" s="136" t="s">
        <v>31</v>
      </c>
      <c r="B25" s="214">
        <v>138</v>
      </c>
      <c r="C25" s="61">
        <v>120</v>
      </c>
      <c r="D25" s="214">
        <v>195</v>
      </c>
      <c r="E25" s="211">
        <f t="shared" si="0"/>
        <v>162.5</v>
      </c>
      <c r="F25" s="215">
        <f>(D25/B25-1)*100</f>
        <v>41.30434782608696</v>
      </c>
    </row>
    <row r="26" spans="1:6" ht="20.25" customHeight="1">
      <c r="A26" s="136" t="s">
        <v>32</v>
      </c>
      <c r="B26" s="214"/>
      <c r="C26" s="61"/>
      <c r="D26" s="214"/>
      <c r="E26" s="211"/>
      <c r="F26" s="215"/>
    </row>
    <row r="27" spans="1:6" ht="20.25" customHeight="1">
      <c r="A27" s="136" t="s">
        <v>33</v>
      </c>
      <c r="B27" s="214">
        <v>311</v>
      </c>
      <c r="C27" s="61">
        <v>209</v>
      </c>
      <c r="D27" s="214">
        <v>152</v>
      </c>
      <c r="E27" s="211">
        <f t="shared" si="0"/>
        <v>72.72727272727273</v>
      </c>
      <c r="F27" s="215">
        <f>(D27/B27-1)*100</f>
        <v>-51.12540192926045</v>
      </c>
    </row>
    <row r="28" spans="1:6" ht="20.25" customHeight="1">
      <c r="A28" s="136" t="s">
        <v>34</v>
      </c>
      <c r="B28" s="214">
        <v>91</v>
      </c>
      <c r="C28" s="61">
        <v>105</v>
      </c>
      <c r="D28" s="214">
        <v>107</v>
      </c>
      <c r="E28" s="211">
        <f t="shared" si="0"/>
        <v>101.9047619047619</v>
      </c>
      <c r="F28" s="215">
        <f>(D28/B28-1)*100</f>
        <v>17.582417582417587</v>
      </c>
    </row>
    <row r="29" spans="1:6" ht="20.25" customHeight="1">
      <c r="A29" s="136" t="s">
        <v>35</v>
      </c>
      <c r="B29" s="214"/>
      <c r="C29" s="214">
        <v>0</v>
      </c>
      <c r="D29" s="214"/>
      <c r="E29" s="211"/>
      <c r="F29" s="215"/>
    </row>
    <row r="30" spans="1:6" ht="20.25" customHeight="1">
      <c r="A30" s="66" t="s">
        <v>36</v>
      </c>
      <c r="B30" s="213">
        <f>SUM(B31:B32)</f>
        <v>1322</v>
      </c>
      <c r="C30" s="213">
        <f>SUM(C31:C32)</f>
        <v>2089</v>
      </c>
      <c r="D30" s="213">
        <f>SUM(D31:D32)</f>
        <v>1474</v>
      </c>
      <c r="E30" s="211">
        <f t="shared" si="0"/>
        <v>70.56007659167065</v>
      </c>
      <c r="F30" s="212">
        <f>(D30/B30-1)*100</f>
        <v>11.497730711043875</v>
      </c>
    </row>
    <row r="31" spans="1:6" ht="20.25" customHeight="1">
      <c r="A31" s="136" t="s">
        <v>37</v>
      </c>
      <c r="B31" s="214">
        <v>1024</v>
      </c>
      <c r="C31" s="214">
        <v>1536</v>
      </c>
      <c r="D31" s="214">
        <v>1060</v>
      </c>
      <c r="E31" s="211">
        <f t="shared" si="0"/>
        <v>69.01041666666666</v>
      </c>
      <c r="F31" s="215">
        <f>(D31/B31-1)*100</f>
        <v>3.515625</v>
      </c>
    </row>
    <row r="32" spans="1:6" ht="20.25" customHeight="1">
      <c r="A32" s="136" t="s">
        <v>38</v>
      </c>
      <c r="B32" s="214">
        <v>298</v>
      </c>
      <c r="C32" s="214">
        <v>553</v>
      </c>
      <c r="D32" s="214">
        <v>414</v>
      </c>
      <c r="E32" s="211">
        <f t="shared" si="0"/>
        <v>74.86437613019892</v>
      </c>
      <c r="F32" s="215">
        <f>(D32/B32-1)*100</f>
        <v>38.92617449664431</v>
      </c>
    </row>
    <row r="33" spans="1:6" ht="20.25" customHeight="1" thickBot="1">
      <c r="A33" s="201" t="s">
        <v>39</v>
      </c>
      <c r="B33" s="216">
        <f>SUM(B30,B4)</f>
        <v>4633</v>
      </c>
      <c r="C33" s="216">
        <f>SUM(C30,C4)</f>
        <v>5089</v>
      </c>
      <c r="D33" s="216">
        <f>SUM(D4,D30)</f>
        <v>4476</v>
      </c>
      <c r="E33" s="217">
        <f t="shared" si="0"/>
        <v>87.95441147573197</v>
      </c>
      <c r="F33" s="218">
        <f>(D33/B33-1)*100</f>
        <v>-3.388733002374267</v>
      </c>
    </row>
    <row r="34" ht="20.25" customHeight="1">
      <c r="F34" s="219"/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C5" sqref="C5:C29"/>
    </sheetView>
  </sheetViews>
  <sheetFormatPr defaultColWidth="9.00390625" defaultRowHeight="13.5"/>
  <cols>
    <col min="1" max="1" width="33.125" style="111" customWidth="1"/>
    <col min="2" max="3" width="10.00390625" style="112" customWidth="1"/>
    <col min="4" max="4" width="10.00390625" style="194" customWidth="1"/>
    <col min="5" max="6" width="10.00390625" style="112" customWidth="1"/>
    <col min="7" max="16384" width="9.00390625" style="111" customWidth="1"/>
  </cols>
  <sheetData>
    <row r="1" spans="1:6" ht="39.75" customHeight="1">
      <c r="A1" s="390" t="s">
        <v>989</v>
      </c>
      <c r="B1" s="378"/>
      <c r="C1" s="378"/>
      <c r="D1" s="378"/>
      <c r="E1" s="378"/>
      <c r="F1" s="378"/>
    </row>
    <row r="2" spans="1:6" ht="19.5" customHeight="1" thickBot="1">
      <c r="A2" s="239" t="s">
        <v>988</v>
      </c>
      <c r="B2" s="98"/>
      <c r="C2" s="98"/>
      <c r="D2" s="196"/>
      <c r="E2" s="114"/>
      <c r="F2" s="114" t="s">
        <v>42</v>
      </c>
    </row>
    <row r="3" spans="1:6" s="109" customFormat="1" ht="24.75" customHeight="1">
      <c r="A3" s="382" t="s">
        <v>43</v>
      </c>
      <c r="B3" s="384" t="s">
        <v>5</v>
      </c>
      <c r="C3" s="386" t="s">
        <v>6</v>
      </c>
      <c r="D3" s="391" t="s">
        <v>987</v>
      </c>
      <c r="E3" s="386" t="s">
        <v>8</v>
      </c>
      <c r="F3" s="388" t="s">
        <v>44</v>
      </c>
    </row>
    <row r="4" spans="1:6" s="109" customFormat="1" ht="32.25" customHeight="1">
      <c r="A4" s="383"/>
      <c r="B4" s="385"/>
      <c r="C4" s="387"/>
      <c r="D4" s="385"/>
      <c r="E4" s="387"/>
      <c r="F4" s="389"/>
    </row>
    <row r="5" spans="1:6" ht="23.25" customHeight="1">
      <c r="A5" s="136" t="s">
        <v>47</v>
      </c>
      <c r="B5" s="58">
        <v>9934</v>
      </c>
      <c r="C5" s="117">
        <v>8002</v>
      </c>
      <c r="D5" s="58">
        <v>9893</v>
      </c>
      <c r="E5" s="197">
        <f>D5/C5*100</f>
        <v>123.63159210197449</v>
      </c>
      <c r="F5" s="198">
        <f>(D5/B5-1)*100</f>
        <v>-0.41272397825649065</v>
      </c>
    </row>
    <row r="6" spans="1:6" ht="23.25" customHeight="1">
      <c r="A6" s="136" t="s">
        <v>48</v>
      </c>
      <c r="B6" s="58"/>
      <c r="C6" s="117"/>
      <c r="D6" s="58">
        <v>0</v>
      </c>
      <c r="E6" s="197"/>
      <c r="F6" s="198"/>
    </row>
    <row r="7" spans="1:6" ht="23.25" customHeight="1">
      <c r="A7" s="136" t="s">
        <v>49</v>
      </c>
      <c r="B7" s="58">
        <v>36</v>
      </c>
      <c r="C7" s="117">
        <v>37</v>
      </c>
      <c r="D7" s="58">
        <v>32</v>
      </c>
      <c r="E7" s="197">
        <f aca="true" t="shared" si="0" ref="E7:E30">D7/C7*100</f>
        <v>86.48648648648648</v>
      </c>
      <c r="F7" s="198">
        <f aca="true" t="shared" si="1" ref="F7:F30">(D7/B7-1)*100</f>
        <v>-11.111111111111116</v>
      </c>
    </row>
    <row r="8" spans="1:6" ht="23.25" customHeight="1">
      <c r="A8" s="136" t="s">
        <v>50</v>
      </c>
      <c r="B8" s="58">
        <v>3119</v>
      </c>
      <c r="C8" s="117">
        <v>2744</v>
      </c>
      <c r="D8" s="58">
        <v>2664</v>
      </c>
      <c r="E8" s="197">
        <f t="shared" si="0"/>
        <v>97.08454810495627</v>
      </c>
      <c r="F8" s="198">
        <f t="shared" si="1"/>
        <v>-14.588008977236289</v>
      </c>
    </row>
    <row r="9" spans="1:6" ht="23.25" customHeight="1">
      <c r="A9" s="136" t="s">
        <v>51</v>
      </c>
      <c r="B9" s="58">
        <v>8391</v>
      </c>
      <c r="C9" s="117">
        <v>8491</v>
      </c>
      <c r="D9" s="58">
        <v>8475</v>
      </c>
      <c r="E9" s="197">
        <f t="shared" si="0"/>
        <v>99.81156518666823</v>
      </c>
      <c r="F9" s="198">
        <f t="shared" si="1"/>
        <v>1.0010725777618967</v>
      </c>
    </row>
    <row r="10" spans="1:6" ht="23.25" customHeight="1">
      <c r="A10" s="136" t="s">
        <v>52</v>
      </c>
      <c r="B10" s="58">
        <v>947</v>
      </c>
      <c r="C10" s="117">
        <v>122</v>
      </c>
      <c r="D10" s="58">
        <v>1088</v>
      </c>
      <c r="E10" s="197">
        <f t="shared" si="0"/>
        <v>891.8032786885245</v>
      </c>
      <c r="F10" s="198">
        <f t="shared" si="1"/>
        <v>14.889123548046456</v>
      </c>
    </row>
    <row r="11" spans="1:6" ht="23.25" customHeight="1">
      <c r="A11" s="136" t="s">
        <v>53</v>
      </c>
      <c r="B11" s="58">
        <v>1954</v>
      </c>
      <c r="C11" s="117">
        <v>2623</v>
      </c>
      <c r="D11" s="58">
        <v>2278</v>
      </c>
      <c r="E11" s="197">
        <f t="shared" si="0"/>
        <v>86.84712161646969</v>
      </c>
      <c r="F11" s="198">
        <f t="shared" si="1"/>
        <v>16.581371545547597</v>
      </c>
    </row>
    <row r="12" spans="1:6" ht="23.25" customHeight="1">
      <c r="A12" s="136" t="s">
        <v>54</v>
      </c>
      <c r="B12" s="58">
        <v>6418</v>
      </c>
      <c r="C12" s="117">
        <v>7488</v>
      </c>
      <c r="D12" s="58">
        <v>7228</v>
      </c>
      <c r="E12" s="197">
        <f t="shared" si="0"/>
        <v>96.52777777777779</v>
      </c>
      <c r="F12" s="198">
        <f t="shared" si="1"/>
        <v>12.620754129012157</v>
      </c>
    </row>
    <row r="13" spans="1:8" ht="23.25" customHeight="1">
      <c r="A13" s="136" t="s">
        <v>55</v>
      </c>
      <c r="B13" s="58">
        <v>9308</v>
      </c>
      <c r="C13" s="117">
        <v>7041</v>
      </c>
      <c r="D13" s="58">
        <v>5004</v>
      </c>
      <c r="E13" s="197">
        <f t="shared" si="0"/>
        <v>71.06945036216446</v>
      </c>
      <c r="F13" s="198">
        <f t="shared" si="1"/>
        <v>-46.23979372582725</v>
      </c>
      <c r="H13" s="115"/>
    </row>
    <row r="14" spans="1:8" ht="23.25" customHeight="1">
      <c r="A14" s="136" t="s">
        <v>56</v>
      </c>
      <c r="B14" s="58">
        <v>2285</v>
      </c>
      <c r="C14" s="117">
        <v>1792</v>
      </c>
      <c r="D14" s="58">
        <v>1914</v>
      </c>
      <c r="E14" s="197">
        <f t="shared" si="0"/>
        <v>106.80803571428572</v>
      </c>
      <c r="F14" s="198">
        <f t="shared" si="1"/>
        <v>-16.236323851203505</v>
      </c>
      <c r="H14" s="115"/>
    </row>
    <row r="15" spans="1:8" ht="23.25" customHeight="1">
      <c r="A15" s="136" t="s">
        <v>57</v>
      </c>
      <c r="B15" s="58">
        <v>3692</v>
      </c>
      <c r="C15" s="121">
        <v>1019</v>
      </c>
      <c r="D15" s="58">
        <v>5123</v>
      </c>
      <c r="E15" s="197">
        <f t="shared" si="0"/>
        <v>502.747791952895</v>
      </c>
      <c r="F15" s="198">
        <f t="shared" si="1"/>
        <v>38.75947995666304</v>
      </c>
      <c r="H15" s="115"/>
    </row>
    <row r="16" spans="1:8" ht="23.25" customHeight="1">
      <c r="A16" s="136" t="s">
        <v>58</v>
      </c>
      <c r="B16" s="58">
        <v>21068</v>
      </c>
      <c r="C16" s="121">
        <v>23158</v>
      </c>
      <c r="D16" s="58">
        <v>23495</v>
      </c>
      <c r="E16" s="197">
        <f t="shared" si="0"/>
        <v>101.45522065808792</v>
      </c>
      <c r="F16" s="198">
        <f t="shared" si="1"/>
        <v>11.519840516423008</v>
      </c>
      <c r="H16" s="115"/>
    </row>
    <row r="17" spans="1:8" ht="23.25" customHeight="1">
      <c r="A17" s="136" t="s">
        <v>59</v>
      </c>
      <c r="B17" s="58">
        <v>4835</v>
      </c>
      <c r="C17" s="121">
        <v>3118</v>
      </c>
      <c r="D17" s="58">
        <v>8313</v>
      </c>
      <c r="E17" s="197">
        <f t="shared" si="0"/>
        <v>266.61321359846056</v>
      </c>
      <c r="F17" s="198">
        <f t="shared" si="1"/>
        <v>71.93381592554292</v>
      </c>
      <c r="H17" s="115"/>
    </row>
    <row r="18" spans="1:6" ht="23.25" customHeight="1">
      <c r="A18" s="199" t="s">
        <v>60</v>
      </c>
      <c r="B18" s="58">
        <v>467</v>
      </c>
      <c r="C18" s="117">
        <v>707</v>
      </c>
      <c r="D18" s="58">
        <v>61</v>
      </c>
      <c r="E18" s="197">
        <f t="shared" si="0"/>
        <v>8.628005657708627</v>
      </c>
      <c r="F18" s="198">
        <f t="shared" si="1"/>
        <v>-86.93790149892934</v>
      </c>
    </row>
    <row r="19" spans="1:6" ht="23.25" customHeight="1">
      <c r="A19" s="199" t="s">
        <v>61</v>
      </c>
      <c r="B19" s="58">
        <v>715</v>
      </c>
      <c r="C19" s="117">
        <v>651</v>
      </c>
      <c r="D19" s="58">
        <v>190</v>
      </c>
      <c r="E19" s="197">
        <f t="shared" si="0"/>
        <v>29.185867895545314</v>
      </c>
      <c r="F19" s="198">
        <f t="shared" si="1"/>
        <v>-73.42657342657343</v>
      </c>
    </row>
    <row r="20" spans="1:6" ht="23.25" customHeight="1">
      <c r="A20" s="200" t="s">
        <v>62</v>
      </c>
      <c r="B20" s="58">
        <v>55</v>
      </c>
      <c r="C20" s="117"/>
      <c r="D20" s="58">
        <v>3</v>
      </c>
      <c r="E20" s="197"/>
      <c r="F20" s="198">
        <f t="shared" si="1"/>
        <v>-94.54545454545455</v>
      </c>
    </row>
    <row r="21" spans="1:6" ht="23.25" customHeight="1">
      <c r="A21" s="199" t="s">
        <v>63</v>
      </c>
      <c r="B21" s="58"/>
      <c r="C21" s="117"/>
      <c r="D21" s="58">
        <v>0</v>
      </c>
      <c r="E21" s="197"/>
      <c r="F21" s="198"/>
    </row>
    <row r="22" spans="1:6" ht="23.25" customHeight="1">
      <c r="A22" s="199" t="s">
        <v>64</v>
      </c>
      <c r="B22" s="58">
        <v>1855</v>
      </c>
      <c r="C22" s="121">
        <v>1182</v>
      </c>
      <c r="D22" s="58">
        <v>2270</v>
      </c>
      <c r="E22" s="197">
        <f t="shared" si="0"/>
        <v>192.04737732656514</v>
      </c>
      <c r="F22" s="198">
        <f t="shared" si="1"/>
        <v>22.371967654986523</v>
      </c>
    </row>
    <row r="23" spans="1:6" ht="23.25" customHeight="1">
      <c r="A23" s="199" t="s">
        <v>65</v>
      </c>
      <c r="B23" s="58">
        <v>3448</v>
      </c>
      <c r="C23" s="117">
        <v>1169</v>
      </c>
      <c r="D23" s="58">
        <v>1152</v>
      </c>
      <c r="E23" s="197">
        <f t="shared" si="0"/>
        <v>98.54576561163387</v>
      </c>
      <c r="F23" s="198">
        <f t="shared" si="1"/>
        <v>-66.5893271461717</v>
      </c>
    </row>
    <row r="24" spans="1:6" ht="23.25" customHeight="1">
      <c r="A24" s="199" t="s">
        <v>66</v>
      </c>
      <c r="B24" s="58">
        <v>93</v>
      </c>
      <c r="C24" s="117"/>
      <c r="D24" s="58">
        <v>2</v>
      </c>
      <c r="E24" s="197"/>
      <c r="F24" s="198">
        <f t="shared" si="1"/>
        <v>-97.84946236559139</v>
      </c>
    </row>
    <row r="25" spans="1:6" ht="23.25" customHeight="1">
      <c r="A25" s="199" t="s">
        <v>67</v>
      </c>
      <c r="B25" s="58">
        <v>1937</v>
      </c>
      <c r="C25" s="117">
        <v>1252</v>
      </c>
      <c r="D25" s="58">
        <v>1278</v>
      </c>
      <c r="E25" s="197">
        <f t="shared" si="0"/>
        <v>102.07667731629392</v>
      </c>
      <c r="F25" s="198">
        <f t="shared" si="1"/>
        <v>-34.02168301497161</v>
      </c>
    </row>
    <row r="26" spans="1:6" ht="23.25" customHeight="1">
      <c r="A26" s="200" t="s">
        <v>68</v>
      </c>
      <c r="B26" s="58"/>
      <c r="C26" s="117">
        <v>1000</v>
      </c>
      <c r="D26" s="58">
        <v>0</v>
      </c>
      <c r="E26" s="197">
        <f t="shared" si="0"/>
        <v>0</v>
      </c>
      <c r="F26" s="198"/>
    </row>
    <row r="27" spans="1:6" ht="23.25" customHeight="1">
      <c r="A27" s="199" t="s">
        <v>69</v>
      </c>
      <c r="B27" s="58">
        <v>627</v>
      </c>
      <c r="C27" s="117">
        <v>617</v>
      </c>
      <c r="D27" s="58">
        <v>562</v>
      </c>
      <c r="E27" s="197">
        <f t="shared" si="0"/>
        <v>91.08589951377634</v>
      </c>
      <c r="F27" s="198">
        <f t="shared" si="1"/>
        <v>-10.366826156299835</v>
      </c>
    </row>
    <row r="28" spans="1:6" ht="23.25" customHeight="1">
      <c r="A28" s="199" t="s">
        <v>70</v>
      </c>
      <c r="B28" s="58">
        <v>5</v>
      </c>
      <c r="C28" s="117">
        <v>2</v>
      </c>
      <c r="D28" s="58">
        <v>8</v>
      </c>
      <c r="E28" s="197">
        <f t="shared" si="0"/>
        <v>400</v>
      </c>
      <c r="F28" s="198">
        <f t="shared" si="1"/>
        <v>60.00000000000001</v>
      </c>
    </row>
    <row r="29" spans="1:6" ht="23.25" customHeight="1">
      <c r="A29" s="136" t="s">
        <v>71</v>
      </c>
      <c r="B29" s="58">
        <v>1350</v>
      </c>
      <c r="C29" s="117"/>
      <c r="D29" s="58">
        <v>131</v>
      </c>
      <c r="E29" s="197"/>
      <c r="F29" s="198">
        <f t="shared" si="1"/>
        <v>-90.29629629629629</v>
      </c>
    </row>
    <row r="30" spans="1:6" ht="23.25" customHeight="1" thickBot="1">
      <c r="A30" s="201" t="s">
        <v>72</v>
      </c>
      <c r="B30" s="202">
        <f>SUM(B5:B29)</f>
        <v>82539</v>
      </c>
      <c r="C30" s="202">
        <f>SUM(C5:C29)</f>
        <v>72215</v>
      </c>
      <c r="D30" s="203">
        <f>SUM(D5:D29)</f>
        <v>81164</v>
      </c>
      <c r="E30" s="197">
        <f t="shared" si="0"/>
        <v>112.39216229315238</v>
      </c>
      <c r="F30" s="198">
        <f t="shared" si="1"/>
        <v>-1.665879160154593</v>
      </c>
    </row>
    <row r="31" spans="1:6" ht="26.25" customHeight="1">
      <c r="A31" s="206"/>
      <c r="D31" s="195"/>
      <c r="F31" s="207"/>
    </row>
  </sheetData>
  <sheetProtection/>
  <mergeCells count="7">
    <mergeCell ref="A1:F1"/>
    <mergeCell ref="A3:A4"/>
    <mergeCell ref="B3:B4"/>
    <mergeCell ref="C3:C4"/>
    <mergeCell ref="E3:E4"/>
    <mergeCell ref="F3:F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53"/>
  <sheetViews>
    <sheetView zoomScalePageLayoutView="0" workbookViewId="0" topLeftCell="A1">
      <selection activeCell="B52" sqref="B52"/>
    </sheetView>
  </sheetViews>
  <sheetFormatPr defaultColWidth="9.00390625" defaultRowHeight="13.5"/>
  <cols>
    <col min="1" max="1" width="53.625" style="255" customWidth="1"/>
    <col min="2" max="2" width="16.00390625" style="240" customWidth="1"/>
    <col min="3" max="16384" width="9.00390625" style="240" customWidth="1"/>
  </cols>
  <sheetData>
    <row r="1" spans="1:2" ht="30" customHeight="1">
      <c r="A1" s="392" t="s">
        <v>1041</v>
      </c>
      <c r="B1" s="392"/>
    </row>
    <row r="2" spans="1:2" ht="22.5" customHeight="1">
      <c r="A2" s="241" t="s">
        <v>153</v>
      </c>
      <c r="B2" s="242" t="s">
        <v>3</v>
      </c>
    </row>
    <row r="3" spans="1:2" ht="34.5" customHeight="1">
      <c r="A3" s="243" t="s">
        <v>990</v>
      </c>
      <c r="B3" s="243" t="s">
        <v>991</v>
      </c>
    </row>
    <row r="4" spans="1:2" ht="19.5" customHeight="1">
      <c r="A4" s="244" t="s">
        <v>992</v>
      </c>
      <c r="B4" s="245">
        <v>438</v>
      </c>
    </row>
    <row r="5" spans="1:2" s="247" customFormat="1" ht="19.5" customHeight="1">
      <c r="A5" s="244" t="s">
        <v>993</v>
      </c>
      <c r="B5" s="246">
        <f>SUM(B6:B31)</f>
        <v>49945</v>
      </c>
    </row>
    <row r="6" spans="1:2" ht="19.5" customHeight="1">
      <c r="A6" s="248" t="s">
        <v>994</v>
      </c>
      <c r="B6" s="249">
        <v>30985</v>
      </c>
    </row>
    <row r="7" spans="1:2" ht="19.5" customHeight="1">
      <c r="A7" s="248" t="s">
        <v>995</v>
      </c>
      <c r="B7" s="249">
        <v>5717</v>
      </c>
    </row>
    <row r="8" spans="1:2" ht="19.5" customHeight="1">
      <c r="A8" s="248" t="s">
        <v>996</v>
      </c>
      <c r="B8" s="249">
        <v>2782</v>
      </c>
    </row>
    <row r="9" spans="1:2" ht="19.5" customHeight="1">
      <c r="A9" s="248" t="s">
        <v>997</v>
      </c>
      <c r="B9" s="249"/>
    </row>
    <row r="10" spans="1:2" ht="19.5" customHeight="1">
      <c r="A10" s="248" t="s">
        <v>998</v>
      </c>
      <c r="B10" s="249"/>
    </row>
    <row r="11" spans="1:2" ht="19.5" customHeight="1">
      <c r="A11" s="248" t="s">
        <v>999</v>
      </c>
      <c r="B11" s="249"/>
    </row>
    <row r="12" spans="1:2" ht="19.5" customHeight="1">
      <c r="A12" s="248" t="s">
        <v>1000</v>
      </c>
      <c r="B12" s="249"/>
    </row>
    <row r="13" spans="1:2" ht="19.5" customHeight="1">
      <c r="A13" s="248" t="s">
        <v>1001</v>
      </c>
      <c r="B13" s="249"/>
    </row>
    <row r="14" spans="1:2" ht="19.5" customHeight="1">
      <c r="A14" s="248" t="s">
        <v>1002</v>
      </c>
      <c r="B14" s="249">
        <v>5236</v>
      </c>
    </row>
    <row r="15" spans="1:2" ht="19.5" customHeight="1">
      <c r="A15" s="248" t="s">
        <v>1003</v>
      </c>
      <c r="B15" s="249">
        <v>4240</v>
      </c>
    </row>
    <row r="16" spans="1:2" ht="19.5" customHeight="1">
      <c r="A16" s="248" t="s">
        <v>1004</v>
      </c>
      <c r="B16" s="249">
        <v>985</v>
      </c>
    </row>
    <row r="17" spans="1:2" ht="19.5" customHeight="1">
      <c r="A17" s="248" t="s">
        <v>1005</v>
      </c>
      <c r="B17" s="249"/>
    </row>
    <row r="18" spans="1:2" ht="19.5" customHeight="1">
      <c r="A18" s="248" t="s">
        <v>1006</v>
      </c>
      <c r="B18" s="249"/>
    </row>
    <row r="19" spans="1:2" ht="19.5" customHeight="1">
      <c r="A19" s="248" t="s">
        <v>1007</v>
      </c>
      <c r="B19" s="249"/>
    </row>
    <row r="20" spans="1:2" ht="19.5" customHeight="1">
      <c r="A20" s="248" t="s">
        <v>1008</v>
      </c>
      <c r="B20" s="249"/>
    </row>
    <row r="21" spans="1:2" ht="19.5" customHeight="1">
      <c r="A21" s="248" t="s">
        <v>1009</v>
      </c>
      <c r="B21" s="249"/>
    </row>
    <row r="22" spans="1:2" ht="19.5" customHeight="1">
      <c r="A22" s="248" t="s">
        <v>1010</v>
      </c>
      <c r="B22" s="249"/>
    </row>
    <row r="23" spans="1:2" ht="19.5" customHeight="1">
      <c r="A23" s="248" t="s">
        <v>1011</v>
      </c>
      <c r="B23" s="249"/>
    </row>
    <row r="24" spans="1:2" ht="19.5" customHeight="1">
      <c r="A24" s="248" t="s">
        <v>1012</v>
      </c>
      <c r="B24" s="249"/>
    </row>
    <row r="25" spans="1:2" ht="19.5" customHeight="1">
      <c r="A25" s="248" t="s">
        <v>1013</v>
      </c>
      <c r="B25" s="249"/>
    </row>
    <row r="26" spans="1:2" ht="19.5" customHeight="1">
      <c r="A26" s="248" t="s">
        <v>1014</v>
      </c>
      <c r="B26" s="249"/>
    </row>
    <row r="27" spans="1:2" ht="19.5" customHeight="1">
      <c r="A27" s="248" t="s">
        <v>1015</v>
      </c>
      <c r="B27" s="249"/>
    </row>
    <row r="28" spans="1:2" ht="19.5" customHeight="1">
      <c r="A28" s="248" t="s">
        <v>1016</v>
      </c>
      <c r="B28" s="249"/>
    </row>
    <row r="29" spans="1:2" ht="19.5" customHeight="1">
      <c r="A29" s="248" t="s">
        <v>1017</v>
      </c>
      <c r="B29" s="249"/>
    </row>
    <row r="30" spans="1:2" ht="19.5" customHeight="1">
      <c r="A30" s="248" t="s">
        <v>1018</v>
      </c>
      <c r="B30" s="249"/>
    </row>
    <row r="31" spans="1:2" ht="19.5" customHeight="1">
      <c r="A31" s="248" t="s">
        <v>1019</v>
      </c>
      <c r="B31" s="249"/>
    </row>
    <row r="32" spans="1:2" ht="19.5" customHeight="1">
      <c r="A32" s="244" t="s">
        <v>1020</v>
      </c>
      <c r="B32" s="245">
        <f>SUM(B33:B51)</f>
        <v>41835</v>
      </c>
    </row>
    <row r="33" spans="1:2" ht="19.5" customHeight="1">
      <c r="A33" s="248" t="s">
        <v>1021</v>
      </c>
      <c r="B33" s="250">
        <v>157</v>
      </c>
    </row>
    <row r="34" spans="1:2" ht="19.5" customHeight="1">
      <c r="A34" s="248" t="s">
        <v>1022</v>
      </c>
      <c r="B34" s="250"/>
    </row>
    <row r="35" spans="1:2" ht="19.5" customHeight="1">
      <c r="A35" s="248" t="s">
        <v>1023</v>
      </c>
      <c r="B35" s="250">
        <v>574</v>
      </c>
    </row>
    <row r="36" spans="1:2" ht="19.5" customHeight="1">
      <c r="A36" s="248" t="s">
        <v>1024</v>
      </c>
      <c r="B36" s="250">
        <v>1404</v>
      </c>
    </row>
    <row r="37" spans="1:2" ht="19.5" customHeight="1">
      <c r="A37" s="248" t="s">
        <v>1025</v>
      </c>
      <c r="B37" s="250">
        <v>29</v>
      </c>
    </row>
    <row r="38" spans="1:2" ht="19.5" customHeight="1">
      <c r="A38" s="248" t="s">
        <v>1026</v>
      </c>
      <c r="B38" s="250">
        <v>2234</v>
      </c>
    </row>
    <row r="39" spans="1:2" ht="19.5" customHeight="1">
      <c r="A39" s="248" t="s">
        <v>1027</v>
      </c>
      <c r="B39" s="250">
        <v>3925</v>
      </c>
    </row>
    <row r="40" spans="1:2" ht="19.5" customHeight="1">
      <c r="A40" s="248" t="s">
        <v>1028</v>
      </c>
      <c r="B40" s="250">
        <v>1023</v>
      </c>
    </row>
    <row r="41" spans="1:2" s="251" customFormat="1" ht="19.5" customHeight="1">
      <c r="A41" s="248" t="s">
        <v>1029</v>
      </c>
      <c r="B41" s="250">
        <v>1856</v>
      </c>
    </row>
    <row r="42" spans="1:2" s="251" customFormat="1" ht="19.5" customHeight="1">
      <c r="A42" s="248" t="s">
        <v>1030</v>
      </c>
      <c r="B42" s="250">
        <v>1498</v>
      </c>
    </row>
    <row r="43" spans="1:2" s="251" customFormat="1" ht="19.5" customHeight="1">
      <c r="A43" s="248" t="s">
        <v>1031</v>
      </c>
      <c r="B43" s="250">
        <v>17599</v>
      </c>
    </row>
    <row r="44" spans="1:2" s="251" customFormat="1" ht="19.5" customHeight="1">
      <c r="A44" s="248" t="s">
        <v>1032</v>
      </c>
      <c r="B44" s="250">
        <v>6513</v>
      </c>
    </row>
    <row r="45" spans="1:2" s="251" customFormat="1" ht="19.5" customHeight="1">
      <c r="A45" s="248" t="s">
        <v>1033</v>
      </c>
      <c r="B45" s="250">
        <v>64</v>
      </c>
    </row>
    <row r="46" spans="1:2" s="251" customFormat="1" ht="19.5" customHeight="1">
      <c r="A46" s="248" t="s">
        <v>1034</v>
      </c>
      <c r="B46" s="250">
        <v>28</v>
      </c>
    </row>
    <row r="47" spans="1:2" s="251" customFormat="1" ht="19.5" customHeight="1">
      <c r="A47" s="248" t="s">
        <v>1035</v>
      </c>
      <c r="B47" s="250">
        <v>1600</v>
      </c>
    </row>
    <row r="48" spans="1:2" s="251" customFormat="1" ht="19.5" customHeight="1">
      <c r="A48" s="248" t="s">
        <v>1036</v>
      </c>
      <c r="B48" s="250">
        <v>1090</v>
      </c>
    </row>
    <row r="49" spans="1:2" s="251" customFormat="1" ht="19.5" customHeight="1">
      <c r="A49" s="248" t="s">
        <v>1037</v>
      </c>
      <c r="B49" s="250"/>
    </row>
    <row r="50" spans="1:2" s="251" customFormat="1" ht="19.5" customHeight="1">
      <c r="A50" s="248" t="s">
        <v>1038</v>
      </c>
      <c r="B50" s="250">
        <v>1601</v>
      </c>
    </row>
    <row r="51" spans="1:2" s="251" customFormat="1" ht="19.5" customHeight="1">
      <c r="A51" s="248" t="s">
        <v>1039</v>
      </c>
      <c r="B51" s="250">
        <v>640</v>
      </c>
    </row>
    <row r="52" spans="1:2" s="251" customFormat="1" ht="19.5" customHeight="1">
      <c r="A52" s="252"/>
      <c r="B52" s="253"/>
    </row>
    <row r="53" spans="1:2" s="251" customFormat="1" ht="19.5" customHeight="1">
      <c r="A53" s="254" t="s">
        <v>1040</v>
      </c>
      <c r="B53" s="246">
        <f>B4+B5+B32</f>
        <v>92218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0.75390625" style="240" customWidth="1"/>
    <col min="2" max="2" width="18.875" style="240" customWidth="1"/>
    <col min="3" max="3" width="18.50390625" style="240" customWidth="1"/>
    <col min="4" max="16384" width="9.00390625" style="240" customWidth="1"/>
  </cols>
  <sheetData>
    <row r="1" spans="1:3" ht="30" customHeight="1">
      <c r="A1" s="392" t="s">
        <v>1050</v>
      </c>
      <c r="B1" s="392"/>
      <c r="C1" s="392"/>
    </row>
    <row r="2" spans="1:3" ht="19.5" customHeight="1">
      <c r="A2" s="241" t="s">
        <v>1042</v>
      </c>
      <c r="C2" s="242" t="s">
        <v>1043</v>
      </c>
    </row>
    <row r="3" spans="1:3" ht="34.5" customHeight="1">
      <c r="A3" s="256" t="s">
        <v>1044</v>
      </c>
      <c r="B3" s="257" t="s">
        <v>1045</v>
      </c>
      <c r="C3" s="258" t="s">
        <v>1046</v>
      </c>
    </row>
    <row r="4" spans="1:4" ht="24.75" customHeight="1">
      <c r="A4" s="259" t="s">
        <v>1047</v>
      </c>
      <c r="B4" s="260">
        <v>26859</v>
      </c>
      <c r="C4" s="260">
        <v>20802</v>
      </c>
      <c r="D4" s="261"/>
    </row>
    <row r="5" spans="1:4" ht="24.75" customHeight="1">
      <c r="A5" s="262" t="s">
        <v>1048</v>
      </c>
      <c r="B5" s="260">
        <v>26859</v>
      </c>
      <c r="C5" s="260">
        <v>20802</v>
      </c>
      <c r="D5" s="261"/>
    </row>
    <row r="6" spans="1:4" ht="24.75" customHeight="1">
      <c r="A6" s="263" t="s">
        <v>1049</v>
      </c>
      <c r="B6" s="264"/>
      <c r="C6" s="264"/>
      <c r="D6" s="261"/>
    </row>
    <row r="7" spans="1:3" ht="112.5" customHeight="1">
      <c r="A7" s="393"/>
      <c r="B7" s="393"/>
      <c r="C7" s="393"/>
    </row>
  </sheetData>
  <sheetProtection/>
  <mergeCells count="2">
    <mergeCell ref="A1:C1"/>
    <mergeCell ref="A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zoomScalePageLayoutView="0" workbookViewId="0" topLeftCell="A1">
      <selection activeCell="A31" sqref="A31:D42"/>
    </sheetView>
  </sheetViews>
  <sheetFormatPr defaultColWidth="30.75390625" defaultRowHeight="13.5"/>
  <cols>
    <col min="1" max="1" width="39.875" style="132" customWidth="1"/>
    <col min="2" max="2" width="16.00390625" style="133" customWidth="1"/>
    <col min="3" max="3" width="15.625" style="133" customWidth="1"/>
    <col min="4" max="4" width="14.00390625" style="133" customWidth="1"/>
    <col min="5" max="16384" width="30.75390625" style="132" customWidth="1"/>
  </cols>
  <sheetData>
    <row r="1" spans="1:4" s="130" customFormat="1" ht="50.25" customHeight="1">
      <c r="A1" s="394" t="s">
        <v>207</v>
      </c>
      <c r="B1" s="394"/>
      <c r="C1" s="394"/>
      <c r="D1" s="394"/>
    </row>
    <row r="2" spans="1:4" ht="12.75" customHeight="1" thickBot="1">
      <c r="A2" s="239" t="s">
        <v>1051</v>
      </c>
      <c r="D2" s="133" t="s">
        <v>3</v>
      </c>
    </row>
    <row r="3" spans="1:4" ht="30" customHeight="1">
      <c r="A3" s="134" t="s">
        <v>4</v>
      </c>
      <c r="B3" s="72" t="s">
        <v>208</v>
      </c>
      <c r="C3" s="135" t="s">
        <v>173</v>
      </c>
      <c r="D3" s="73" t="s">
        <v>209</v>
      </c>
    </row>
    <row r="4" spans="1:4" ht="19.5" customHeight="1">
      <c r="A4" s="66" t="s">
        <v>11</v>
      </c>
      <c r="B4" s="99">
        <f>SUM(B5:B20)</f>
        <v>2037</v>
      </c>
      <c r="C4" s="99">
        <f>SUM(C5:C20)</f>
        <v>1300</v>
      </c>
      <c r="D4" s="60">
        <f>(C4/B4-1)*100</f>
        <v>-36.18065783014237</v>
      </c>
    </row>
    <row r="5" spans="1:4" ht="19.5" customHeight="1">
      <c r="A5" s="136" t="s">
        <v>12</v>
      </c>
      <c r="B5" s="137">
        <v>537</v>
      </c>
      <c r="C5" s="101">
        <v>560</v>
      </c>
      <c r="D5" s="138"/>
    </row>
    <row r="6" spans="1:4" ht="19.5" customHeight="1">
      <c r="A6" s="136" t="s">
        <v>13</v>
      </c>
      <c r="B6" s="137">
        <v>36</v>
      </c>
      <c r="C6" s="101">
        <v>50</v>
      </c>
      <c r="D6" s="138">
        <f>(C6/B6-1)*100</f>
        <v>38.888888888888886</v>
      </c>
    </row>
    <row r="7" spans="1:4" ht="19.5" customHeight="1">
      <c r="A7" s="136" t="s">
        <v>14</v>
      </c>
      <c r="B7" s="137"/>
      <c r="C7" s="101"/>
      <c r="D7" s="138"/>
    </row>
    <row r="8" spans="1:4" ht="19.5" customHeight="1">
      <c r="A8" s="136" t="s">
        <v>15</v>
      </c>
      <c r="B8" s="137">
        <v>57</v>
      </c>
      <c r="C8" s="101">
        <v>70</v>
      </c>
      <c r="D8" s="138">
        <f aca="true" t="shared" si="0" ref="D8:D13">(C8/B8-1)*100</f>
        <v>22.807017543859654</v>
      </c>
    </row>
    <row r="9" spans="1:4" ht="19.5" customHeight="1">
      <c r="A9" s="136" t="s">
        <v>16</v>
      </c>
      <c r="B9" s="137">
        <v>100</v>
      </c>
      <c r="C9" s="101">
        <v>126</v>
      </c>
      <c r="D9" s="138">
        <f t="shared" si="0"/>
        <v>26</v>
      </c>
    </row>
    <row r="10" spans="1:4" ht="19.5" customHeight="1">
      <c r="A10" s="136" t="s">
        <v>17</v>
      </c>
      <c r="B10" s="137">
        <v>81</v>
      </c>
      <c r="C10" s="101">
        <v>80</v>
      </c>
      <c r="D10" s="138">
        <f t="shared" si="0"/>
        <v>-1.2345679012345734</v>
      </c>
    </row>
    <row r="11" spans="1:4" ht="19.5" customHeight="1">
      <c r="A11" s="136" t="s">
        <v>18</v>
      </c>
      <c r="B11" s="137">
        <v>166</v>
      </c>
      <c r="C11" s="101">
        <v>140</v>
      </c>
      <c r="D11" s="138">
        <f t="shared" si="0"/>
        <v>-15.662650602409634</v>
      </c>
    </row>
    <row r="12" spans="1:4" ht="19.5" customHeight="1">
      <c r="A12" s="136" t="s">
        <v>19</v>
      </c>
      <c r="B12" s="137">
        <v>21</v>
      </c>
      <c r="C12" s="101">
        <v>25</v>
      </c>
      <c r="D12" s="138">
        <f t="shared" si="0"/>
        <v>19.047619047619047</v>
      </c>
    </row>
    <row r="13" spans="1:4" ht="19.5" customHeight="1">
      <c r="A13" s="136" t="s">
        <v>20</v>
      </c>
      <c r="B13" s="137">
        <v>51</v>
      </c>
      <c r="C13" s="101">
        <v>35</v>
      </c>
      <c r="D13" s="138">
        <f t="shared" si="0"/>
        <v>-31.372549019607842</v>
      </c>
    </row>
    <row r="14" spans="1:4" ht="19.5" customHeight="1">
      <c r="A14" s="136" t="s">
        <v>21</v>
      </c>
      <c r="B14" s="137"/>
      <c r="C14" s="101"/>
      <c r="D14" s="138"/>
    </row>
    <row r="15" spans="1:4" ht="19.5" customHeight="1">
      <c r="A15" s="136" t="s">
        <v>22</v>
      </c>
      <c r="B15" s="137">
        <v>92</v>
      </c>
      <c r="C15" s="101">
        <v>100</v>
      </c>
      <c r="D15" s="138">
        <f>(C15/B15-1)*100</f>
        <v>8.695652173913038</v>
      </c>
    </row>
    <row r="16" spans="1:4" ht="19.5" customHeight="1">
      <c r="A16" s="136" t="s">
        <v>23</v>
      </c>
      <c r="B16" s="137">
        <v>785</v>
      </c>
      <c r="C16" s="101">
        <v>100</v>
      </c>
      <c r="D16" s="138">
        <f>(C16/B16-1)*100</f>
        <v>-87.26114649681529</v>
      </c>
    </row>
    <row r="17" spans="1:4" ht="19.5" customHeight="1">
      <c r="A17" s="136" t="s">
        <v>24</v>
      </c>
      <c r="B17" s="137">
        <v>106</v>
      </c>
      <c r="C17" s="101">
        <v>10</v>
      </c>
      <c r="D17" s="138">
        <f>(C17/B17-1)*100</f>
        <v>-90.56603773584906</v>
      </c>
    </row>
    <row r="18" spans="1:4" ht="19.5" customHeight="1">
      <c r="A18" s="136" t="s">
        <v>25</v>
      </c>
      <c r="B18" s="137"/>
      <c r="C18" s="101"/>
      <c r="D18" s="138"/>
    </row>
    <row r="19" spans="1:4" ht="19.5" customHeight="1">
      <c r="A19" s="136" t="s">
        <v>26</v>
      </c>
      <c r="B19" s="137">
        <v>2</v>
      </c>
      <c r="C19" s="101">
        <v>4</v>
      </c>
      <c r="D19" s="138"/>
    </row>
    <row r="20" spans="1:4" ht="19.5" customHeight="1">
      <c r="A20" s="136" t="s">
        <v>27</v>
      </c>
      <c r="B20" s="137">
        <v>3</v>
      </c>
      <c r="C20" s="101"/>
      <c r="D20" s="138"/>
    </row>
    <row r="21" spans="1:4" ht="19.5" customHeight="1">
      <c r="A21" s="66" t="s">
        <v>28</v>
      </c>
      <c r="B21" s="99">
        <f>SUM(B22:B29)</f>
        <v>965</v>
      </c>
      <c r="C21" s="99">
        <f>SUM(C22:C29)</f>
        <v>950</v>
      </c>
      <c r="D21" s="60">
        <f aca="true" t="shared" si="1" ref="D21:D26">(C21/B21-1)*100</f>
        <v>-1.5544041450777257</v>
      </c>
    </row>
    <row r="22" spans="1:4" ht="19.5" customHeight="1">
      <c r="A22" s="136" t="s">
        <v>29</v>
      </c>
      <c r="B22" s="137">
        <v>405</v>
      </c>
      <c r="C22" s="101">
        <v>300</v>
      </c>
      <c r="D22" s="138">
        <f t="shared" si="1"/>
        <v>-25.92592592592593</v>
      </c>
    </row>
    <row r="23" spans="1:4" ht="19.5" customHeight="1">
      <c r="A23" s="136" t="s">
        <v>30</v>
      </c>
      <c r="B23" s="137">
        <v>106</v>
      </c>
      <c r="C23" s="101">
        <v>210</v>
      </c>
      <c r="D23" s="138">
        <f t="shared" si="1"/>
        <v>98.11320754716981</v>
      </c>
    </row>
    <row r="24" spans="1:4" ht="19.5" customHeight="1">
      <c r="A24" s="136" t="s">
        <v>31</v>
      </c>
      <c r="B24" s="137">
        <v>195</v>
      </c>
      <c r="C24" s="101">
        <v>200</v>
      </c>
      <c r="D24" s="138">
        <f t="shared" si="1"/>
        <v>2.564102564102555</v>
      </c>
    </row>
    <row r="25" spans="1:4" ht="19.5" customHeight="1">
      <c r="A25" s="136" t="s">
        <v>32</v>
      </c>
      <c r="B25" s="137"/>
      <c r="C25" s="101"/>
      <c r="D25" s="138"/>
    </row>
    <row r="26" spans="1:4" ht="19.5" customHeight="1">
      <c r="A26" s="139" t="s">
        <v>33</v>
      </c>
      <c r="B26" s="137">
        <v>152</v>
      </c>
      <c r="C26" s="101">
        <v>130</v>
      </c>
      <c r="D26" s="138">
        <f t="shared" si="1"/>
        <v>-14.473684210526317</v>
      </c>
    </row>
    <row r="27" spans="1:4" ht="19.5" customHeight="1">
      <c r="A27" s="136" t="s">
        <v>210</v>
      </c>
      <c r="B27" s="137"/>
      <c r="C27" s="101"/>
      <c r="D27" s="138"/>
    </row>
    <row r="28" spans="1:4" s="131" customFormat="1" ht="19.5" customHeight="1">
      <c r="A28" s="136" t="s">
        <v>34</v>
      </c>
      <c r="B28" s="101">
        <v>107</v>
      </c>
      <c r="C28" s="106">
        <v>110</v>
      </c>
      <c r="D28" s="138"/>
    </row>
    <row r="29" spans="1:4" s="131" customFormat="1" ht="19.5" customHeight="1">
      <c r="A29" s="136" t="s">
        <v>35</v>
      </c>
      <c r="B29" s="101"/>
      <c r="C29" s="140"/>
      <c r="D29" s="138"/>
    </row>
    <row r="30" spans="1:4" s="131" customFormat="1" ht="19.5" customHeight="1">
      <c r="A30" s="141" t="s">
        <v>211</v>
      </c>
      <c r="B30" s="99">
        <f>SUM(B21,B4)</f>
        <v>3002</v>
      </c>
      <c r="C30" s="99">
        <f>SUM(C21,C4)</f>
        <v>2250</v>
      </c>
      <c r="D30" s="60">
        <f>(C30/B30-1)*100</f>
        <v>-25.049966688874083</v>
      </c>
    </row>
    <row r="31" spans="1:4" ht="18.75" customHeight="1">
      <c r="A31" s="265" t="s">
        <v>1057</v>
      </c>
      <c r="B31" s="249"/>
      <c r="C31" s="249">
        <f>SUM(C32:C34)</f>
        <v>78093</v>
      </c>
      <c r="D31" s="249"/>
    </row>
    <row r="32" spans="1:4" ht="19.5" customHeight="1">
      <c r="A32" s="266" t="s">
        <v>1058</v>
      </c>
      <c r="B32" s="249"/>
      <c r="C32" s="249">
        <v>438</v>
      </c>
      <c r="D32" s="249"/>
    </row>
    <row r="33" spans="1:4" ht="19.5" customHeight="1">
      <c r="A33" s="266" t="s">
        <v>1059</v>
      </c>
      <c r="B33" s="249"/>
      <c r="C33" s="249">
        <v>46655</v>
      </c>
      <c r="D33" s="249"/>
    </row>
    <row r="34" spans="1:4" ht="19.5" customHeight="1">
      <c r="A34" s="266" t="s">
        <v>1060</v>
      </c>
      <c r="B34" s="249"/>
      <c r="C34" s="249">
        <v>31000</v>
      </c>
      <c r="D34" s="249"/>
    </row>
    <row r="35" spans="1:4" ht="19.5" customHeight="1">
      <c r="A35" s="267" t="s">
        <v>1061</v>
      </c>
      <c r="B35" s="249"/>
      <c r="C35" s="249"/>
      <c r="D35" s="249"/>
    </row>
    <row r="36" spans="1:4" ht="15">
      <c r="A36" s="265" t="s">
        <v>100</v>
      </c>
      <c r="B36" s="249"/>
      <c r="C36" s="268"/>
      <c r="D36" s="249"/>
    </row>
    <row r="37" spans="1:4" ht="15">
      <c r="A37" s="266" t="s">
        <v>1062</v>
      </c>
      <c r="B37" s="249"/>
      <c r="C37" s="268"/>
      <c r="D37" s="249"/>
    </row>
    <row r="38" spans="1:4" ht="15">
      <c r="A38" s="266" t="s">
        <v>1063</v>
      </c>
      <c r="B38" s="249"/>
      <c r="C38" s="268"/>
      <c r="D38" s="249"/>
    </row>
    <row r="39" spans="1:4" ht="15">
      <c r="A39" s="266" t="s">
        <v>1064</v>
      </c>
      <c r="B39" s="249"/>
      <c r="C39" s="268"/>
      <c r="D39" s="249"/>
    </row>
    <row r="40" spans="1:4" ht="15">
      <c r="A40" s="265" t="s">
        <v>1065</v>
      </c>
      <c r="B40" s="249"/>
      <c r="C40" s="249">
        <v>535</v>
      </c>
      <c r="D40" s="249"/>
    </row>
    <row r="41" spans="1:4" ht="15">
      <c r="A41" s="265" t="s">
        <v>1066</v>
      </c>
      <c r="B41" s="249"/>
      <c r="C41" s="246">
        <v>6134</v>
      </c>
      <c r="D41" s="249"/>
    </row>
    <row r="42" spans="1:4" ht="15">
      <c r="A42" s="269" t="s">
        <v>104</v>
      </c>
      <c r="B42" s="246"/>
      <c r="C42" s="246">
        <f>SUM(C30,C31,C35,C36,C40,C41)</f>
        <v>87012</v>
      </c>
      <c r="D42" s="2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2022-04-12T06:42:56Z</cp:lastPrinted>
  <dcterms:created xsi:type="dcterms:W3CDTF">2015-12-25T07:19:05Z</dcterms:created>
  <dcterms:modified xsi:type="dcterms:W3CDTF">2022-04-12T08:03:40Z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420E79487E7B40A590F6BC31EAD5DD30</vt:lpwstr>
  </property>
  <property fmtid="{D5CDD505-2E9C-101B-9397-08002B2CF9AE}" pid="3" name="KSOProductBuildVer">
    <vt:lpwstr>2052-10.8.2.6666</vt:lpwstr>
  </property>
</Properties>
</file>